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tabRatio="872"/>
  </bookViews>
  <sheets>
    <sheet name="IB" sheetId="1" r:id="rId1"/>
    <sheet name="ML" sheetId="2" r:id="rId2"/>
    <sheet name="sheet1" sheetId="3" r:id="rId3"/>
    <sheet name="L01" sheetId="4" r:id="rId4"/>
    <sheet name="L02" sheetId="5" r:id="rId5"/>
    <sheet name="L03" sheetId="6" r:id="rId6"/>
    <sheet name="L04" sheetId="7" r:id="rId7"/>
    <sheet name="L05" sheetId="8" r:id="rId8"/>
    <sheet name="L06" sheetId="9" r:id="rId9"/>
    <sheet name="L07" sheetId="10" r:id="rId10"/>
    <sheet name="sheet2" sheetId="11" r:id="rId11"/>
    <sheet name="L08" sheetId="12" r:id="rId12"/>
    <sheet name="L09" sheetId="13" r:id="rId13"/>
    <sheet name="L10" sheetId="14" r:id="rId14"/>
    <sheet name="L11" sheetId="15" r:id="rId15"/>
    <sheet name="L12" sheetId="16" r:id="rId16"/>
    <sheet name="L13" sheetId="17" r:id="rId17"/>
    <sheet name="sheet3" sheetId="18" r:id="rId18"/>
    <sheet name="L14" sheetId="19" r:id="rId19"/>
    <sheet name="L15" sheetId="20" r:id="rId20"/>
    <sheet name="sheet4" sheetId="21" r:id="rId21"/>
    <sheet name="L16" sheetId="22" r:id="rId22"/>
    <sheet name="L17" sheetId="23" r:id="rId23"/>
    <sheet name="L18" sheetId="24" r:id="rId24"/>
    <sheet name="L19" sheetId="25" r:id="rId25"/>
    <sheet name="sheet5" sheetId="26" r:id="rId26"/>
    <sheet name="L20" sheetId="27" r:id="rId27"/>
    <sheet name="L21" sheetId="28" r:id="rId28"/>
    <sheet name="L22" sheetId="29" r:id="rId29"/>
    <sheet name="L23" sheetId="30" r:id="rId30"/>
    <sheet name="L24" sheetId="31" r:id="rId31"/>
  </sheets>
  <calcPr calcId="144525" iterate="1" iterateCount="100" iterateDelta="0.001" fullPrecision="0"/>
</workbook>
</file>

<file path=xl/sharedStrings.xml><?xml version="1.0" encoding="utf-8"?>
<sst xmlns="http://schemas.openxmlformats.org/spreadsheetml/2006/main" count="4003" uniqueCount="2885">
  <si>
    <t>2020年度</t>
  </si>
  <si>
    <t>霍州市基础信息表</t>
  </si>
  <si>
    <t xml:space="preserve">单位名称  </t>
  </si>
  <si>
    <t>霍州市财政局</t>
  </si>
  <si>
    <t xml:space="preserve">单位负责人  </t>
  </si>
  <si>
    <t>李新平</t>
  </si>
  <si>
    <t xml:space="preserve">处（科、股）负责人  </t>
  </si>
  <si>
    <t>乔冠华</t>
  </si>
  <si>
    <t xml:space="preserve">经办人  </t>
  </si>
  <si>
    <t xml:space="preserve">联系电话  </t>
  </si>
  <si>
    <t>0357-5624753</t>
  </si>
  <si>
    <t xml:space="preserve">单位地址  </t>
  </si>
  <si>
    <t>山西省临汾市霍州市开元街永康路口</t>
  </si>
  <si>
    <t xml:space="preserve">单位邮编  </t>
  </si>
  <si>
    <t>031400</t>
  </si>
  <si>
    <t xml:space="preserve">单位级次  </t>
  </si>
  <si>
    <t>区县级</t>
  </si>
  <si>
    <t xml:space="preserve">所在地区类型  </t>
  </si>
  <si>
    <t>省</t>
  </si>
  <si>
    <t xml:space="preserve">地区属性  </t>
  </si>
  <si>
    <t>中部</t>
  </si>
  <si>
    <t xml:space="preserve">计划单列市属性  </t>
  </si>
  <si>
    <t>无</t>
  </si>
  <si>
    <t xml:space="preserve">自治州属性  </t>
  </si>
  <si>
    <t xml:space="preserve">区县类型  </t>
  </si>
  <si>
    <t>县(市)</t>
  </si>
  <si>
    <t xml:space="preserve">贫困县  </t>
  </si>
  <si>
    <t>否</t>
  </si>
  <si>
    <t xml:space="preserve">自治县  </t>
  </si>
  <si>
    <t xml:space="preserve">省直管县  </t>
  </si>
  <si>
    <t xml:space="preserve">省直属县  </t>
  </si>
  <si>
    <t xml:space="preserve">区域面积  </t>
  </si>
  <si>
    <t>765</t>
  </si>
  <si>
    <t>(平方公里)</t>
  </si>
  <si>
    <t xml:space="preserve">行政区划代码  </t>
  </si>
  <si>
    <t>141082</t>
  </si>
  <si>
    <t>录 入 表 目 录</t>
  </si>
  <si>
    <t>表号</t>
  </si>
  <si>
    <t>表名</t>
  </si>
  <si>
    <t>页码</t>
  </si>
  <si>
    <t>IB</t>
  </si>
  <si>
    <t>基础信息表</t>
  </si>
  <si>
    <t>录入01表</t>
  </si>
  <si>
    <t>一般公共预算收入决算录入表</t>
  </si>
  <si>
    <t>第一部分:一般公共预算</t>
  </si>
  <si>
    <t>录入02表</t>
  </si>
  <si>
    <t>一般公共预算支出决算功能分类录入表</t>
  </si>
  <si>
    <t>录入03表</t>
  </si>
  <si>
    <t>一般公共预算(基本)支出预算经济分类录入表</t>
  </si>
  <si>
    <t>录入04表</t>
  </si>
  <si>
    <t>一般公共预算(基本)支出决算经济分类录入表</t>
  </si>
  <si>
    <t>录入05表</t>
  </si>
  <si>
    <t>一般公共预算转移性收支决算录入表</t>
  </si>
  <si>
    <t>录入06表</t>
  </si>
  <si>
    <t>一般公共预算收入预算变动情况录入表</t>
  </si>
  <si>
    <t>录入07表</t>
  </si>
  <si>
    <t>一般公共预算支出预算变动及结余、结转情况录入表</t>
  </si>
  <si>
    <t>录入08表</t>
  </si>
  <si>
    <t>政府性基金预算收入决算录入表</t>
  </si>
  <si>
    <t>第二部分:政府性基金预算</t>
  </si>
  <si>
    <t>录入09表</t>
  </si>
  <si>
    <t>政府性基金预算支出决算功能分类录入表</t>
  </si>
  <si>
    <t>录入10表</t>
  </si>
  <si>
    <t>政府性基金预算收支及结余情况录入表</t>
  </si>
  <si>
    <t>录入11表</t>
  </si>
  <si>
    <t>政府性基金预算转移性收支决算录入表</t>
  </si>
  <si>
    <t>录入12表</t>
  </si>
  <si>
    <t>政府性基金预算收入预算变动情况录入表</t>
  </si>
  <si>
    <t>录入13表</t>
  </si>
  <si>
    <t>政府性基金预算支出预算变动情况录入表</t>
  </si>
  <si>
    <t>录入14表</t>
  </si>
  <si>
    <t>国有资本经营预算收支决算录入表</t>
  </si>
  <si>
    <t>第三部分:国有资本经营预算</t>
  </si>
  <si>
    <t>录入15表</t>
  </si>
  <si>
    <t>国有资本经营预算转移性收支决算录入表</t>
  </si>
  <si>
    <t>录入16表</t>
  </si>
  <si>
    <t>社会保险基金预算收支及结余情况录入表</t>
  </si>
  <si>
    <t>第四部分:政府性收支及资产负债情况</t>
  </si>
  <si>
    <t>录入17表</t>
  </si>
  <si>
    <t>预算资金年终资产负债录入表</t>
  </si>
  <si>
    <t>录入18表</t>
  </si>
  <si>
    <t>地方政府债务余额情况录入表</t>
  </si>
  <si>
    <t>录入19表</t>
  </si>
  <si>
    <t>地方政府专项债务分项目余额情况录入表</t>
  </si>
  <si>
    <t>录入20表</t>
  </si>
  <si>
    <t>乡镇一般公共预算收支决算录入表</t>
  </si>
  <si>
    <t>第五部分:补充资料</t>
  </si>
  <si>
    <t>录入21表</t>
  </si>
  <si>
    <t>乡镇政府性基金预算收支决算录入表</t>
  </si>
  <si>
    <t>录入22表</t>
  </si>
  <si>
    <t>乡镇国有资本经营预算收支决算录入表</t>
  </si>
  <si>
    <t>录入23表</t>
  </si>
  <si>
    <t>基本数字录入表</t>
  </si>
  <si>
    <t>录入24表</t>
  </si>
  <si>
    <t>相关指标录入表</t>
  </si>
  <si>
    <t xml:space="preserve">2020年度霍州市一般公共预算收入决算录入表		</t>
  </si>
  <si>
    <t>单位:万元</t>
  </si>
  <si>
    <t>科目编码</t>
  </si>
  <si>
    <t>科目名称</t>
  </si>
  <si>
    <t>决算数</t>
  </si>
  <si>
    <t>一般公共预算收入</t>
  </si>
  <si>
    <t>税收收入</t>
  </si>
  <si>
    <t xml:space="preserve">  增值税</t>
  </si>
  <si>
    <t xml:space="preserve">    国内增值税</t>
  </si>
  <si>
    <t xml:space="preserve">      国有企业增值税</t>
  </si>
  <si>
    <t xml:space="preserve">      集体企业增值税</t>
  </si>
  <si>
    <t xml:space="preserve">      股份制企业增值税</t>
  </si>
  <si>
    <t xml:space="preserve">      联营企业增值税</t>
  </si>
  <si>
    <t xml:space="preserve">      港澳台和外商投资企业增值税</t>
  </si>
  <si>
    <t xml:space="preserve">      私营企业增值税</t>
  </si>
  <si>
    <t xml:space="preserve">      其他增值税</t>
  </si>
  <si>
    <t xml:space="preserve">      增值税税款滞纳金、罚款收入</t>
  </si>
  <si>
    <t xml:space="preserve">      残疾人就业增值税退税</t>
  </si>
  <si>
    <t xml:space="preserve">      软件增值税退税</t>
  </si>
  <si>
    <t xml:space="preserve">      宣传文化单位增值税退税</t>
  </si>
  <si>
    <t xml:space="preserve">      核电站增值税退税</t>
  </si>
  <si>
    <t xml:space="preserve">      资源综合利用增值税退税</t>
  </si>
  <si>
    <t xml:space="preserve">      成品油增值税退税</t>
  </si>
  <si>
    <t xml:space="preserve">      黄金增值税退税</t>
  </si>
  <si>
    <t xml:space="preserve">      光伏发电增值税退税</t>
  </si>
  <si>
    <t xml:space="preserve">      风力发电增值税退税</t>
  </si>
  <si>
    <t xml:space="preserve">      增值税留抵退税</t>
  </si>
  <si>
    <t xml:space="preserve">      增值税留抵退税省级调库</t>
  </si>
  <si>
    <t xml:space="preserve">      增值税留抵退税省级以下调库</t>
  </si>
  <si>
    <t xml:space="preserve">      其他增值税退税</t>
  </si>
  <si>
    <t xml:space="preserve">      免抵调增增值税</t>
  </si>
  <si>
    <t xml:space="preserve">      成品油价格和税费改革增值税划出</t>
  </si>
  <si>
    <t xml:space="preserve">      成品油价格和税费改革增值税划入</t>
  </si>
  <si>
    <t xml:space="preserve">    进口货物增值税(项)</t>
  </si>
  <si>
    <t xml:space="preserve">      进口货物增值税(目)</t>
  </si>
  <si>
    <t xml:space="preserve">      进口货物增值税税款滞纳金、罚款收入</t>
  </si>
  <si>
    <t xml:space="preserve">      进口货物退增值税</t>
  </si>
  <si>
    <t xml:space="preserve">    出口货物退增值税(项)</t>
  </si>
  <si>
    <t xml:space="preserve">      出口货物退增值税(目)</t>
  </si>
  <si>
    <t xml:space="preserve">      免抵调减增值税</t>
  </si>
  <si>
    <t xml:space="preserve">    改征增值税(项)</t>
  </si>
  <si>
    <t xml:space="preserve">      改征增值税(目)</t>
  </si>
  <si>
    <t xml:space="preserve">      中国铁路总公司改征增值税待分配收入</t>
  </si>
  <si>
    <t xml:space="preserve">      中国铁路总公司改征增值税收入</t>
  </si>
  <si>
    <t xml:space="preserve">      改征增值税税款滞纳金、罚款收入</t>
  </si>
  <si>
    <t xml:space="preserve">      管道运输增值税退税</t>
  </si>
  <si>
    <t xml:space="preserve">      融资租赁增值税退税</t>
  </si>
  <si>
    <t xml:space="preserve">      改征增值税留抵退税</t>
  </si>
  <si>
    <t xml:space="preserve">      改征增值税留抵退税省级调库</t>
  </si>
  <si>
    <t xml:space="preserve">      改征增值税留抵退税省级以下调库</t>
  </si>
  <si>
    <t xml:space="preserve">      其他改征增值税国内退税</t>
  </si>
  <si>
    <t xml:space="preserve">      免抵调增改征增值税</t>
  </si>
  <si>
    <t xml:space="preserve">    改征增值税出口退税(项)</t>
  </si>
  <si>
    <t xml:space="preserve">      改征增值税出口退税(目)</t>
  </si>
  <si>
    <t xml:space="preserve">      免抵调减改征增值税</t>
  </si>
  <si>
    <t xml:space="preserve">  消费税</t>
  </si>
  <si>
    <t xml:space="preserve">    国内消费税</t>
  </si>
  <si>
    <t xml:space="preserve">      国有企业消费税</t>
  </si>
  <si>
    <t xml:space="preserve">      集体企业消费税</t>
  </si>
  <si>
    <t xml:space="preserve">      股份制企业消费税</t>
  </si>
  <si>
    <t xml:space="preserve">      联营企业消费税</t>
  </si>
  <si>
    <t xml:space="preserve">      港澳台和外商投资企业消费税</t>
  </si>
  <si>
    <t xml:space="preserve">      私营企业消费税</t>
  </si>
  <si>
    <t xml:space="preserve">      成品油消费税</t>
  </si>
  <si>
    <t xml:space="preserve">      其他消费税</t>
  </si>
  <si>
    <t xml:space="preserve">      消费税税款滞纳金、罚款收入</t>
  </si>
  <si>
    <t xml:space="preserve">      成品油消费税退税</t>
  </si>
  <si>
    <t xml:space="preserve">      其他消费税退税</t>
  </si>
  <si>
    <t xml:space="preserve">    进口消费品消费税</t>
  </si>
  <si>
    <t xml:space="preserve">      进口成品油消费税</t>
  </si>
  <si>
    <t xml:space="preserve">      进口其他消费品消费税</t>
  </si>
  <si>
    <t xml:space="preserve">      进口消费品消费税税款滞纳金、罚款收入</t>
  </si>
  <si>
    <t xml:space="preserve">      进口成品油消费税退税</t>
  </si>
  <si>
    <t xml:space="preserve">      进口其他消费品退消费税</t>
  </si>
  <si>
    <t xml:space="preserve">    出口消费品退消费税</t>
  </si>
  <si>
    <t xml:space="preserve">  企业所得税</t>
  </si>
  <si>
    <t xml:space="preserve">    国有冶金工业所得税</t>
  </si>
  <si>
    <t xml:space="preserve">    国有有色金属工业所得税</t>
  </si>
  <si>
    <t xml:space="preserve">    国有煤炭工业所得税</t>
  </si>
  <si>
    <t xml:space="preserve">    国有电力工业所得税</t>
  </si>
  <si>
    <t xml:space="preserve">    国有石油和化学工业所得税</t>
  </si>
  <si>
    <t xml:space="preserve">    国有机械工业所得税</t>
  </si>
  <si>
    <t xml:space="preserve">    国有汽车工业所得税</t>
  </si>
  <si>
    <t xml:space="preserve">    国有核工业所得税</t>
  </si>
  <si>
    <t xml:space="preserve">    国有航空工业所得税</t>
  </si>
  <si>
    <t xml:space="preserve">    国有航天工业所得税</t>
  </si>
  <si>
    <t xml:space="preserve">    国有电子工业所得税</t>
  </si>
  <si>
    <t xml:space="preserve">    国有兵器工业所得税</t>
  </si>
  <si>
    <t xml:space="preserve">    国有船舶工业所得税</t>
  </si>
  <si>
    <t xml:space="preserve">    国有建筑材料工业所得税</t>
  </si>
  <si>
    <t xml:space="preserve">    国有烟草企业所得税</t>
  </si>
  <si>
    <t xml:space="preserve">    国有纺织企业所得税</t>
  </si>
  <si>
    <t xml:space="preserve">    国有铁道企业所得税</t>
  </si>
  <si>
    <t xml:space="preserve">      中国铁路总公司集中缴纳的铁路运输企业所得税</t>
  </si>
  <si>
    <t xml:space="preserve">      中国铁路总公司集中缴纳的铁路运输企业所得税待分配收入</t>
  </si>
  <si>
    <t xml:space="preserve">      其他国有铁道企业所得税</t>
  </si>
  <si>
    <t xml:space="preserve">    国有交通企业所得税</t>
  </si>
  <si>
    <t xml:space="preserve">    国有邮政企业所得税</t>
  </si>
  <si>
    <t xml:space="preserve">    国有民航企业所得税</t>
  </si>
  <si>
    <t xml:space="preserve">    国有海洋石油天然气企业所得税</t>
  </si>
  <si>
    <t xml:space="preserve">    国有外贸企业所得税</t>
  </si>
  <si>
    <t xml:space="preserve">    国有银行所得税</t>
  </si>
  <si>
    <t xml:space="preserve">      中国进出口银行所得税</t>
  </si>
  <si>
    <t xml:space="preserve">      中国农业发展银行所得税</t>
  </si>
  <si>
    <t xml:space="preserve">      其他国有银行所得税</t>
  </si>
  <si>
    <t xml:space="preserve">    国有非银行金融企业所得税</t>
  </si>
  <si>
    <t xml:space="preserve">      中国建银投资有限责任公司所得税</t>
  </si>
  <si>
    <t xml:space="preserve">      中国投资有限责任公司所得税</t>
  </si>
  <si>
    <t xml:space="preserve">      中投公司所属其他公司所得税</t>
  </si>
  <si>
    <t xml:space="preserve">      其他国有非银行金融企业所得税</t>
  </si>
  <si>
    <t xml:space="preserve">    国有保险企业所得税</t>
  </si>
  <si>
    <t xml:space="preserve">    国有文教企业所得税</t>
  </si>
  <si>
    <t xml:space="preserve">      国有电影企业所得税</t>
  </si>
  <si>
    <t xml:space="preserve">      国有出版企业所得税</t>
  </si>
  <si>
    <t xml:space="preserve">      其他国有文教企业所得税</t>
  </si>
  <si>
    <t xml:space="preserve">    国有水产企业所得税</t>
  </si>
  <si>
    <t xml:space="preserve">    国有森林工业企业所得税</t>
  </si>
  <si>
    <t xml:space="preserve">    国有电信企业所得税</t>
  </si>
  <si>
    <t xml:space="preserve">    国有农垦企业所得税</t>
  </si>
  <si>
    <t xml:space="preserve">    其他国有企业所得税</t>
  </si>
  <si>
    <t xml:space="preserve">    集体企业所得税</t>
  </si>
  <si>
    <t xml:space="preserve">    股份制企业所得税</t>
  </si>
  <si>
    <t xml:space="preserve">      股份制海洋石油天然气企业所得税</t>
  </si>
  <si>
    <t xml:space="preserve">      中国石油天然气股份有限公司所得税</t>
  </si>
  <si>
    <t xml:space="preserve">      中国石油化工股份有限公司所得税</t>
  </si>
  <si>
    <t xml:space="preserve">      中国工商银行股份有限公司所得税</t>
  </si>
  <si>
    <t xml:space="preserve">      中国建设银行股份有限公司所得税</t>
  </si>
  <si>
    <t xml:space="preserve">      中国银行股份有限公司所得税</t>
  </si>
  <si>
    <t xml:space="preserve">      长江电力股份有限公司所得税</t>
  </si>
  <si>
    <t xml:space="preserve">      中国农业银行股份有限公司所得税</t>
  </si>
  <si>
    <t xml:space="preserve">      国家开发银行股份有限公司所得税</t>
  </si>
  <si>
    <t xml:space="preserve">      中国邮政储蓄银行股份有限公司所得税</t>
  </si>
  <si>
    <t xml:space="preserve">      中国信达资产管理股份有限公司所得税</t>
  </si>
  <si>
    <t xml:space="preserve">      跨省合资铁路企业所得税</t>
  </si>
  <si>
    <t xml:space="preserve">      中国华融资产管理股份有限公司所得税</t>
  </si>
  <si>
    <t xml:space="preserve">      中国长城资产管理公司所得税</t>
  </si>
  <si>
    <t xml:space="preserve">      中国东方资产管理公司所得税</t>
  </si>
  <si>
    <t xml:space="preserve">      其他股份制企业所得税</t>
  </si>
  <si>
    <t xml:space="preserve">    联营企业所得税</t>
  </si>
  <si>
    <t xml:space="preserve">    港澳台和外商投资企业所得税</t>
  </si>
  <si>
    <t xml:space="preserve">      港澳台和外商投资海上石油天然气企业所得税</t>
  </si>
  <si>
    <t xml:space="preserve">      其他港澳台和外商投资企业所得税</t>
  </si>
  <si>
    <t xml:space="preserve">    私营企业所得税</t>
  </si>
  <si>
    <t xml:space="preserve">    其他企业所得税</t>
  </si>
  <si>
    <t xml:space="preserve">    分支机构预缴所得税</t>
  </si>
  <si>
    <t xml:space="preserve">      国有企业分支机构预缴所得税</t>
  </si>
  <si>
    <t xml:space="preserve">      股份制企业分支机构预缴所得税</t>
  </si>
  <si>
    <t xml:space="preserve">      港澳台和外商投资企业分支机构预缴所得税</t>
  </si>
  <si>
    <t xml:space="preserve">      其他企业分支机构预缴所得税</t>
  </si>
  <si>
    <t xml:space="preserve">    总机构预缴所得税</t>
  </si>
  <si>
    <t xml:space="preserve">      国有企业总机构预缴所得税</t>
  </si>
  <si>
    <t xml:space="preserve">      股份制企业总机构预缴所得税</t>
  </si>
  <si>
    <t xml:space="preserve">      港澳台和外商投资企业总机构预缴所得税</t>
  </si>
  <si>
    <t xml:space="preserve">      其他企业总机构预缴所得税</t>
  </si>
  <si>
    <t xml:space="preserve">    总机构汇算清缴所得税</t>
  </si>
  <si>
    <t xml:space="preserve">      国有企业总机构汇算清缴所得税</t>
  </si>
  <si>
    <t xml:space="preserve">      股份制企业总机构汇算清缴所得税</t>
  </si>
  <si>
    <t xml:space="preserve">      港澳台和外商投资企业总机构汇算清缴所得税</t>
  </si>
  <si>
    <t xml:space="preserve">      其他企业总机构汇算清缴所得税</t>
  </si>
  <si>
    <t xml:space="preserve">    企业所得税待分配收入</t>
  </si>
  <si>
    <t xml:space="preserve">      国有企业所得税待分配收入</t>
  </si>
  <si>
    <t xml:space="preserve">      股份制企业所得税待分配收入</t>
  </si>
  <si>
    <t xml:space="preserve">      港澳台和外商投资企业所得税待分配收入</t>
  </si>
  <si>
    <t xml:space="preserve">      其他企业所得税待分配收入</t>
  </si>
  <si>
    <t xml:space="preserve">    跨市县分支机构预缴所得税</t>
  </si>
  <si>
    <t xml:space="preserve">    跨市县总机构预缴所得税</t>
  </si>
  <si>
    <t xml:space="preserve">    跨市县总机构汇算清缴所得税</t>
  </si>
  <si>
    <t xml:space="preserve">    省以下企业所得税待分配收入</t>
  </si>
  <si>
    <t xml:space="preserve">    跨市县分支机构汇算清缴所得税</t>
  </si>
  <si>
    <t xml:space="preserve">      国有企业分支机构汇算清缴所得税</t>
  </si>
  <si>
    <t xml:space="preserve">      股份制企业分支机构汇算清缴所得税</t>
  </si>
  <si>
    <t xml:space="preserve">      港澳台和外商投资企业分支机构汇算清缴所得税</t>
  </si>
  <si>
    <t xml:space="preserve">      其他企业分支机构汇算清缴所得税</t>
  </si>
  <si>
    <t xml:space="preserve">    分支机构汇算清缴所得税</t>
  </si>
  <si>
    <t xml:space="preserve">    企业所得税税款滞纳金、罚款、加收利息收入</t>
  </si>
  <si>
    <t xml:space="preserve">      内资企业所得税税款滞纳金、罚款、加收利息收入</t>
  </si>
  <si>
    <t xml:space="preserve">      港澳台和外商投资企业所得税税款滞纳金、罚款、加收利息收入</t>
  </si>
  <si>
    <t xml:space="preserve">      中央企业所得税税款滞纳金、罚款、加收利息收入</t>
  </si>
  <si>
    <t xml:space="preserve">  企业所得税退税</t>
  </si>
  <si>
    <t xml:space="preserve">    国有冶金工业所得税退税</t>
  </si>
  <si>
    <t xml:space="preserve">    国有有色金属工业所得税退税</t>
  </si>
  <si>
    <t xml:space="preserve">    国有煤炭工业所得税退税</t>
  </si>
  <si>
    <t xml:space="preserve">    国有电力工业所得税退税</t>
  </si>
  <si>
    <t xml:space="preserve">    国有石油和化学工业所得税退税</t>
  </si>
  <si>
    <t xml:space="preserve">    国有机械工业所得税退税</t>
  </si>
  <si>
    <t xml:space="preserve">    国有汽车工业所得税退税</t>
  </si>
  <si>
    <t xml:space="preserve">    国有核工业所得税退税</t>
  </si>
  <si>
    <t xml:space="preserve">    国有航空工业所得税退税</t>
  </si>
  <si>
    <t xml:space="preserve">    国有航天工业所得税退税</t>
  </si>
  <si>
    <t xml:space="preserve">    国有电子工业所得税退税</t>
  </si>
  <si>
    <t xml:space="preserve">    国有兵器工业所得税退税</t>
  </si>
  <si>
    <t xml:space="preserve">    国有船舶工业所得税退税</t>
  </si>
  <si>
    <t xml:space="preserve">    国有建筑材料工业所得税退税</t>
  </si>
  <si>
    <t xml:space="preserve">    国有烟草企业所得税退税</t>
  </si>
  <si>
    <t xml:space="preserve">    国有纺织企业所得税退税</t>
  </si>
  <si>
    <t xml:space="preserve">    国有铁道企业所得税退税</t>
  </si>
  <si>
    <t xml:space="preserve">    国有交通企业所得税退税</t>
  </si>
  <si>
    <t xml:space="preserve">    国有邮政企业所得税退税</t>
  </si>
  <si>
    <t xml:space="preserve">    国有民航企业所得税退税</t>
  </si>
  <si>
    <t xml:space="preserve">    海洋石油天然气企业所得税退税</t>
  </si>
  <si>
    <t xml:space="preserve">    国有外贸企业所得税退税</t>
  </si>
  <si>
    <t xml:space="preserve">    国有银行所得税退税</t>
  </si>
  <si>
    <t xml:space="preserve">      中国进出口银行所得税退税</t>
  </si>
  <si>
    <t xml:space="preserve">      中国农业发展银行所得税退税</t>
  </si>
  <si>
    <t xml:space="preserve">      其他国有银行所得税退税</t>
  </si>
  <si>
    <t xml:space="preserve">    国有非银行金融企业所得税退税</t>
  </si>
  <si>
    <t xml:space="preserve">      中国投资有限责任公司所得税退税</t>
  </si>
  <si>
    <t xml:space="preserve">      其他国有非银行金融企业所得税退税</t>
  </si>
  <si>
    <t xml:space="preserve">    国有保险企业所得税退税</t>
  </si>
  <si>
    <t xml:space="preserve">    国有文教企业所得税退税</t>
  </si>
  <si>
    <t xml:space="preserve">      国有电影企业所得税退税</t>
  </si>
  <si>
    <t xml:space="preserve">      国有出版企业所得税退税</t>
  </si>
  <si>
    <t xml:space="preserve">      其他国有文教企业所得税退税</t>
  </si>
  <si>
    <t xml:space="preserve">    国有水产企业所得税退税</t>
  </si>
  <si>
    <t xml:space="preserve">    国有森林工业企业所得税退税</t>
  </si>
  <si>
    <t xml:space="preserve">    国有电信企业所得税退税</t>
  </si>
  <si>
    <t xml:space="preserve">    其他国有企业所得税退税</t>
  </si>
  <si>
    <t xml:space="preserve">    集体企业所得税退税</t>
  </si>
  <si>
    <t xml:space="preserve">    股份制企业所得税退税</t>
  </si>
  <si>
    <t xml:space="preserve">      中国工商银行股份有限公司所得税退税</t>
  </si>
  <si>
    <t xml:space="preserve">      中国建设银行股份有限公司所得税退税</t>
  </si>
  <si>
    <t xml:space="preserve">      中国银行股份有限公司所得税退税</t>
  </si>
  <si>
    <t xml:space="preserve">      中国农业银行股份有限公司所得税退税</t>
  </si>
  <si>
    <t xml:space="preserve">      国家开发银行股份有限公司所得税退税</t>
  </si>
  <si>
    <t xml:space="preserve">      中国邮政储蓄银行股份有限公司所得税退税</t>
  </si>
  <si>
    <t xml:space="preserve">      中国信达资产管理股份有限公司所得税退税</t>
  </si>
  <si>
    <t xml:space="preserve">      中国华融资产管理股份有限公司所得税退税</t>
  </si>
  <si>
    <t xml:space="preserve">      中国长城资产管理公司所得税退税</t>
  </si>
  <si>
    <t xml:space="preserve">      中国东方资产管理公司所得税退税</t>
  </si>
  <si>
    <t xml:space="preserve">      其他股份制企业所得税退税</t>
  </si>
  <si>
    <t xml:space="preserve">    联营企业所得税退税</t>
  </si>
  <si>
    <t xml:space="preserve">    私营企业所得税退税</t>
  </si>
  <si>
    <t xml:space="preserve">    跨省市总分机构企业所得税退税</t>
  </si>
  <si>
    <t xml:space="preserve">      国有跨省市总分机构企业所得税退税</t>
  </si>
  <si>
    <t xml:space="preserve">      股份制跨省市总分机构企业所得税退税</t>
  </si>
  <si>
    <t xml:space="preserve">      港澳台和外商投资跨省市总分机构企业所得税退税</t>
  </si>
  <si>
    <t xml:space="preserve">      其他跨省市总分机构企业所得税退税</t>
  </si>
  <si>
    <t xml:space="preserve">    跨市县总分机构企业所得税退税</t>
  </si>
  <si>
    <t xml:space="preserve">      国有跨市县总分机构企业所得税退税</t>
  </si>
  <si>
    <t xml:space="preserve">      股份制跨市县总分机构企业所得税退税</t>
  </si>
  <si>
    <t xml:space="preserve">      港澳台和外商投资跨市县总分机构企业所得税退税</t>
  </si>
  <si>
    <t xml:space="preserve">      其他跨市县总分机构企业所得税退税</t>
  </si>
  <si>
    <t xml:space="preserve">    其他企业所得税退税</t>
  </si>
  <si>
    <t xml:space="preserve">  个人所得税(款)</t>
  </si>
  <si>
    <t xml:space="preserve">    个人所得税(项)</t>
  </si>
  <si>
    <t xml:space="preserve">      储蓄存款利息所得税</t>
  </si>
  <si>
    <t xml:space="preserve">      军队个人所得税</t>
  </si>
  <si>
    <t xml:space="preserve">      其他个人所得税</t>
  </si>
  <si>
    <t xml:space="preserve">    个人所得税汇算清缴退税</t>
  </si>
  <si>
    <t xml:space="preserve">    个人所得税代扣代缴手续费退库</t>
  </si>
  <si>
    <t xml:space="preserve">    个人所得税税款滞纳金、罚款、加收利息收入</t>
  </si>
  <si>
    <t xml:space="preserve">  资源税</t>
  </si>
  <si>
    <t xml:space="preserve">    海洋石油资源税</t>
  </si>
  <si>
    <t xml:space="preserve">    水资源税收入</t>
  </si>
  <si>
    <t xml:space="preserve">    其他资源税</t>
  </si>
  <si>
    <t xml:space="preserve">    资源税税款滞纳金、罚款收入</t>
  </si>
  <si>
    <t xml:space="preserve">  城市维护建设税</t>
  </si>
  <si>
    <t xml:space="preserve">    国有企业城市维护建设税</t>
  </si>
  <si>
    <t xml:space="preserve">      中国铁路总公司集中缴纳的铁路运输企业城市维护建设税</t>
  </si>
  <si>
    <t xml:space="preserve">      其他国有企业城市维护建设税</t>
  </si>
  <si>
    <t xml:space="preserve">    集体企业城市维护建设税</t>
  </si>
  <si>
    <t xml:space="preserve">    股份制企业城市维护建设税</t>
  </si>
  <si>
    <t xml:space="preserve">    联营企业城市维护建设税</t>
  </si>
  <si>
    <t xml:space="preserve">    港澳台和外商投资企业城市维护建设税</t>
  </si>
  <si>
    <t xml:space="preserve">    私营企业城市维护建设税</t>
  </si>
  <si>
    <t xml:space="preserve">    中国铁路总公司集中缴纳的铁路运输企业城市维护建设税待分配收入</t>
  </si>
  <si>
    <t xml:space="preserve">    其他城市维护建设税</t>
  </si>
  <si>
    <t xml:space="preserve">    城市维护建设税税款滞纳金、罚款收入</t>
  </si>
  <si>
    <t xml:space="preserve">    成品油价格和税费改革城市维护建设税划出</t>
  </si>
  <si>
    <t xml:space="preserve">    成品油价格和税费改革城市维护建设税划入</t>
  </si>
  <si>
    <t xml:space="preserve">  房产税</t>
  </si>
  <si>
    <t xml:space="preserve">    国有企业房产税</t>
  </si>
  <si>
    <t xml:space="preserve">    集体企业房产税</t>
  </si>
  <si>
    <t xml:space="preserve">    股份制企业房产税</t>
  </si>
  <si>
    <t xml:space="preserve">    联营企业房产税</t>
  </si>
  <si>
    <t xml:space="preserve">    港澳台和外商投资企业房产税</t>
  </si>
  <si>
    <t xml:space="preserve">    私营企业房产税</t>
  </si>
  <si>
    <t xml:space="preserve">    其他房产税</t>
  </si>
  <si>
    <t xml:space="preserve">    房产税税款滞纳金、罚款收入</t>
  </si>
  <si>
    <t xml:space="preserve">  印花税</t>
  </si>
  <si>
    <t xml:space="preserve">    证券交易印花税(项)</t>
  </si>
  <si>
    <t xml:space="preserve">      证券交易印花税(目)</t>
  </si>
  <si>
    <t xml:space="preserve">      证券交易印花税退税</t>
  </si>
  <si>
    <t xml:space="preserve">    其他印花税</t>
  </si>
  <si>
    <t xml:space="preserve">    印花税税款滞纳金、罚款收入</t>
  </si>
  <si>
    <t xml:space="preserve">  城镇土地使用税</t>
  </si>
  <si>
    <t xml:space="preserve">    国有企业城镇土地使用税</t>
  </si>
  <si>
    <t xml:space="preserve">    集体企业城镇土地使用税</t>
  </si>
  <si>
    <t xml:space="preserve">    股份制企业城镇土地使用税</t>
  </si>
  <si>
    <t xml:space="preserve">    联营企业城镇土地使用税</t>
  </si>
  <si>
    <t xml:space="preserve">    私营企业城镇土地使用税</t>
  </si>
  <si>
    <t xml:space="preserve">    港澳台和外商投资企业城镇土地使用税</t>
  </si>
  <si>
    <t xml:space="preserve">    其他城镇土地使用税</t>
  </si>
  <si>
    <t xml:space="preserve">    城镇土地使用税税款滞纳金、罚款收入</t>
  </si>
  <si>
    <t xml:space="preserve">  土地增值税</t>
  </si>
  <si>
    <t xml:space="preserve">    国有企业土地增值税</t>
  </si>
  <si>
    <t xml:space="preserve">    集体企业土地增值税</t>
  </si>
  <si>
    <t xml:space="preserve">    股份制企业土地增值税</t>
  </si>
  <si>
    <t xml:space="preserve">    联营企业土地增值税</t>
  </si>
  <si>
    <t xml:space="preserve">    港澳台和外商投资企业土地增值税</t>
  </si>
  <si>
    <t xml:space="preserve">    私营企业土地增值税</t>
  </si>
  <si>
    <t xml:space="preserve">    其他土地增值税</t>
  </si>
  <si>
    <t xml:space="preserve">    土地增值税税款滞纳金、罚款收入</t>
  </si>
  <si>
    <t xml:space="preserve">  车船税(款)</t>
  </si>
  <si>
    <t xml:space="preserve">    车船税(项)</t>
  </si>
  <si>
    <t xml:space="preserve">    车船税税款滞纳金、罚款收入</t>
  </si>
  <si>
    <t xml:space="preserve">  船舶吨税(款)</t>
  </si>
  <si>
    <t xml:space="preserve">    船舶吨税(项)</t>
  </si>
  <si>
    <t xml:space="preserve">    船舶吨税税款滞纳金、罚款收入</t>
  </si>
  <si>
    <t xml:space="preserve">  车辆购置税(款)</t>
  </si>
  <si>
    <t xml:space="preserve">    车辆购置税(项)</t>
  </si>
  <si>
    <t xml:space="preserve">    车辆购置税税款滞纳金、罚款收入</t>
  </si>
  <si>
    <t xml:space="preserve">  关税(款)</t>
  </si>
  <si>
    <t xml:space="preserve">    关税(项)</t>
  </si>
  <si>
    <t xml:space="preserve">      进口关税</t>
  </si>
  <si>
    <t xml:space="preserve">      出口关税</t>
  </si>
  <si>
    <t xml:space="preserve">      进境物品进口税</t>
  </si>
  <si>
    <t xml:space="preserve">    特别关税</t>
  </si>
  <si>
    <t xml:space="preserve">      反倾销税</t>
  </si>
  <si>
    <t xml:space="preserve">      反补贴税</t>
  </si>
  <si>
    <t xml:space="preserve">      保障措施关税</t>
  </si>
  <si>
    <t xml:space="preserve">    关税和特别关税税款滞纳金、罚款收入</t>
  </si>
  <si>
    <t xml:space="preserve">    关税退税</t>
  </si>
  <si>
    <t xml:space="preserve">  耕地占用税(款)</t>
  </si>
  <si>
    <t xml:space="preserve">    耕地占用税(项)</t>
  </si>
  <si>
    <t xml:space="preserve">    耕地占用税退税</t>
  </si>
  <si>
    <t xml:space="preserve">    耕地占用税税款滞纳金、罚款收入</t>
  </si>
  <si>
    <t xml:space="preserve">  契税(款)</t>
  </si>
  <si>
    <t xml:space="preserve">    契税(项)</t>
  </si>
  <si>
    <t xml:space="preserve">    契税税款滞纳金、罚款收入</t>
  </si>
  <si>
    <t xml:space="preserve">  烟叶税(款)</t>
  </si>
  <si>
    <t xml:space="preserve">    烟叶税(项)</t>
  </si>
  <si>
    <t xml:space="preserve">    烟叶税税款滞纳金、罚款收入</t>
  </si>
  <si>
    <t xml:space="preserve">  环境保护税(款)</t>
  </si>
  <si>
    <t xml:space="preserve">    环境保护税(项)</t>
  </si>
  <si>
    <t xml:space="preserve">    环境保护税税款滞纳金、罚款收入</t>
  </si>
  <si>
    <t xml:space="preserve">  其他税收收入(款)</t>
  </si>
  <si>
    <t xml:space="preserve">    其他税收收入(项)</t>
  </si>
  <si>
    <t xml:space="preserve">    其他税收收入税款滞纳金、罚款收入</t>
  </si>
  <si>
    <t>非税收入</t>
  </si>
  <si>
    <t xml:space="preserve">  专项收入</t>
  </si>
  <si>
    <t xml:space="preserve">    教育费附加收入(项)</t>
  </si>
  <si>
    <t xml:space="preserve">      教育费附加收入(目)</t>
  </si>
  <si>
    <t xml:space="preserve">      成品油价格和税费改革教育费附加收入划出</t>
  </si>
  <si>
    <t xml:space="preserve">      成品油价格和税费改革教育费附加收入划入</t>
  </si>
  <si>
    <t xml:space="preserve">      中国铁路总公司集中缴纳的铁路运输企业教育费附加</t>
  </si>
  <si>
    <t xml:space="preserve">      中国铁路总公司集中缴纳的铁路运输企业教育费附加待分配收入</t>
  </si>
  <si>
    <t xml:space="preserve">      教育费附加滞纳金、罚款收入</t>
  </si>
  <si>
    <t xml:space="preserve">    铀产品出售收入</t>
  </si>
  <si>
    <t xml:space="preserve">    三峡库区移民专项收入</t>
  </si>
  <si>
    <t xml:space="preserve">    场外核应急准备收入</t>
  </si>
  <si>
    <t xml:space="preserve">    地方教育附加收入(项)</t>
  </si>
  <si>
    <t xml:space="preserve">      地方教育附加收入(目)</t>
  </si>
  <si>
    <t xml:space="preserve">      地方教育附加滞纳金、罚款收入</t>
  </si>
  <si>
    <t xml:space="preserve">    文化事业建设费收入</t>
  </si>
  <si>
    <t xml:space="preserve">    残疾人就业保障金收入</t>
  </si>
  <si>
    <t xml:space="preserve">    教育资金收入</t>
  </si>
  <si>
    <t xml:space="preserve">    农田水利建设资金收入</t>
  </si>
  <si>
    <t xml:space="preserve">    森林植被恢复费</t>
  </si>
  <si>
    <t xml:space="preserve">    水利建设专项收入</t>
  </si>
  <si>
    <t xml:space="preserve">    油价调控风险准备金收入</t>
  </si>
  <si>
    <t xml:space="preserve">    专项收益上缴收入</t>
  </si>
  <si>
    <t xml:space="preserve">    其他专项收入(项)</t>
  </si>
  <si>
    <t xml:space="preserve">      广告收入</t>
  </si>
  <si>
    <t xml:space="preserve">      其他专项收入(目)</t>
  </si>
  <si>
    <t xml:space="preserve">  行政事业性收费收入</t>
  </si>
  <si>
    <t xml:space="preserve">    公安行政事业性收费收入</t>
  </si>
  <si>
    <t xml:space="preserve">      外国人签证费</t>
  </si>
  <si>
    <t xml:space="preserve">      外国人证件费</t>
  </si>
  <si>
    <t xml:space="preserve">      公民出入境证件费</t>
  </si>
  <si>
    <t xml:space="preserve">      中国国籍申请手续费</t>
  </si>
  <si>
    <t xml:space="preserve">      户籍管理证件工本费</t>
  </si>
  <si>
    <t xml:space="preserve">      居民身份证工本费</t>
  </si>
  <si>
    <t xml:space="preserve">      机动车号牌工本费</t>
  </si>
  <si>
    <t xml:space="preserve">      机动车行驶证工本费</t>
  </si>
  <si>
    <t xml:space="preserve">      机动车登记证书工本费</t>
  </si>
  <si>
    <t xml:space="preserve">      驾驶证工本费</t>
  </si>
  <si>
    <t xml:space="preserve">      驾驶许可考试费</t>
  </si>
  <si>
    <t xml:space="preserve">      临时入境机动车号牌和行驶证工本费</t>
  </si>
  <si>
    <t xml:space="preserve">      临时机动车驾驶证工本费</t>
  </si>
  <si>
    <t xml:space="preserve">      保安员资格考试费</t>
  </si>
  <si>
    <t xml:space="preserve">      消防职业技能鉴定考务考试费</t>
  </si>
  <si>
    <t xml:space="preserve">      其他缴入国库的公安行政事业性收费</t>
  </si>
  <si>
    <t xml:space="preserve">    法院行政事业性收费收入</t>
  </si>
  <si>
    <t xml:space="preserve">      诉讼费</t>
  </si>
  <si>
    <t xml:space="preserve">      资料工本费和住宿费</t>
  </si>
  <si>
    <t xml:space="preserve">      其他缴入国库的法院行政事业性收费</t>
  </si>
  <si>
    <t xml:space="preserve">    司法行政事业性收费收入</t>
  </si>
  <si>
    <t xml:space="preserve">      法律职业资格考试考务费</t>
  </si>
  <si>
    <t xml:space="preserve">      其他缴入国库的司法行政事业性收费</t>
  </si>
  <si>
    <t xml:space="preserve">    外交行政事业性收费收入</t>
  </si>
  <si>
    <t xml:space="preserve">      认证费</t>
  </si>
  <si>
    <t xml:space="preserve">      签证费</t>
  </si>
  <si>
    <t xml:space="preserve">      驻外使领馆收费</t>
  </si>
  <si>
    <t xml:space="preserve">      其他缴入国库的外交行政事业性收费</t>
  </si>
  <si>
    <t xml:space="preserve">    商贸行政事业性收费收入</t>
  </si>
  <si>
    <t xml:space="preserve">      其他缴入国库的商贸行政事业性收费</t>
  </si>
  <si>
    <t xml:space="preserve">    财政行政事业性收费收入</t>
  </si>
  <si>
    <t xml:space="preserve">      考试考务费</t>
  </si>
  <si>
    <t xml:space="preserve">      其他缴入国库的财政行政事业性收费</t>
  </si>
  <si>
    <t xml:space="preserve">    税务行政事业性收费收入</t>
  </si>
  <si>
    <t xml:space="preserve">      缴入国库的税务行政事业性收费</t>
  </si>
  <si>
    <t xml:space="preserve">    海关行政事业性收费收入</t>
  </si>
  <si>
    <t xml:space="preserve">      缴入国库的海关行政事业性收费</t>
  </si>
  <si>
    <t xml:space="preserve">    审计行政事业性收费收入</t>
  </si>
  <si>
    <t xml:space="preserve">      其他缴入国库的审计行政事业性收费</t>
  </si>
  <si>
    <t xml:space="preserve">    国管局行政事业性收费收入</t>
  </si>
  <si>
    <t xml:space="preserve">      工人技术等级鉴定考核费</t>
  </si>
  <si>
    <t xml:space="preserve">      其他缴入国库的国管局行政事业性收费</t>
  </si>
  <si>
    <t xml:space="preserve">    科技行政事业性收费收入</t>
  </si>
  <si>
    <t xml:space="preserve">      中国国际化人才外语考试考务费</t>
  </si>
  <si>
    <t xml:space="preserve">      其他缴入国库的科技行政事业性收费</t>
  </si>
  <si>
    <t xml:space="preserve">    保密行政事业性收费收入</t>
  </si>
  <si>
    <t xml:space="preserve">      其他缴入国库的保密行政事业性收费</t>
  </si>
  <si>
    <t xml:space="preserve">    市场监管行政事业性收费收入</t>
  </si>
  <si>
    <t xml:space="preserve">      客运索道运营审查检验和定期检验费</t>
  </si>
  <si>
    <t xml:space="preserve">      压力管道安装审查检验和定期检验费</t>
  </si>
  <si>
    <t xml:space="preserve">      压力管道元件制造审查检验费</t>
  </si>
  <si>
    <t xml:space="preserve">      特种劳动防护用品检验费</t>
  </si>
  <si>
    <t xml:space="preserve">      一般劳动防护用品检验费</t>
  </si>
  <si>
    <t xml:space="preserve">      锅炉、压力容器检验费</t>
  </si>
  <si>
    <t xml:space="preserve">      滞纳金</t>
  </si>
  <si>
    <t xml:space="preserve">      特种设备检验检测费</t>
  </si>
  <si>
    <t xml:space="preserve">      其他缴入国库的市场监管行政事业性收费</t>
  </si>
  <si>
    <t xml:space="preserve">    广播电视行政事业性收费收入</t>
  </si>
  <si>
    <t xml:space="preserve">      其他缴入国库的广播电视行政事业性收费</t>
  </si>
  <si>
    <t xml:space="preserve">    应急管理行政事业性收费收入</t>
  </si>
  <si>
    <t xml:space="preserve">      缴入国库的应急管理行政事业性收费</t>
  </si>
  <si>
    <t xml:space="preserve">    档案行政事业性收费收入</t>
  </si>
  <si>
    <t xml:space="preserve">      其他缴入国库的档案行政事业性收费</t>
  </si>
  <si>
    <t xml:space="preserve">    港澳办行政事业性收费收入</t>
  </si>
  <si>
    <t xml:space="preserve">      缴入国库的港澳办行政事业性收费</t>
  </si>
  <si>
    <t xml:space="preserve">    贸促会行政事业性收费收入</t>
  </si>
  <si>
    <t xml:space="preserve">      其他缴入国库的贸促会行政事业性收费</t>
  </si>
  <si>
    <t xml:space="preserve">    人防办行政事业性收费收入</t>
  </si>
  <si>
    <t xml:space="preserve">      防空地下室易地建设费</t>
  </si>
  <si>
    <t xml:space="preserve">      其他缴入国库的人防办行政事业性收费</t>
  </si>
  <si>
    <t xml:space="preserve">    中直管理局行政事业性收费收入</t>
  </si>
  <si>
    <t xml:space="preserve">      工人培训考核费</t>
  </si>
  <si>
    <t xml:space="preserve">      住宿费</t>
  </si>
  <si>
    <t xml:space="preserve">      学费</t>
  </si>
  <si>
    <t xml:space="preserve">      其他缴入国库的中直管理局行政事业性收费</t>
  </si>
  <si>
    <t xml:space="preserve">    文化和旅游行政事业性收费收入</t>
  </si>
  <si>
    <t xml:space="preserve">      导游人员资格考试费和等级考核费</t>
  </si>
  <si>
    <t xml:space="preserve">      其他缴入国库的文化和旅游行政事业性收费</t>
  </si>
  <si>
    <t xml:space="preserve">    教育行政事业性收费收入</t>
  </si>
  <si>
    <t xml:space="preserve">      普通话水平测试费</t>
  </si>
  <si>
    <t xml:space="preserve">      其他缴入国库的教育行政事业性收费</t>
  </si>
  <si>
    <t xml:space="preserve">      公办幼儿园保育费</t>
  </si>
  <si>
    <t xml:space="preserve">      公办幼儿园住宿费</t>
  </si>
  <si>
    <t xml:space="preserve">    体育行政事业性收费收入</t>
  </si>
  <si>
    <t xml:space="preserve">      体育特殊专业招生考务费</t>
  </si>
  <si>
    <t xml:space="preserve">      外国团体来华登山注册费</t>
  </si>
  <si>
    <t xml:space="preserve">      其他缴入国库的体育行政事业性收费</t>
  </si>
  <si>
    <t xml:space="preserve">    发展与改革(物价)行政事业性收费收入</t>
  </si>
  <si>
    <t xml:space="preserve">      其他缴入国库的发展与改革(物价)行政事业性收费</t>
  </si>
  <si>
    <t xml:space="preserve">    统计行政事业性收费收入</t>
  </si>
  <si>
    <t xml:space="preserve">      统计专业技术资格考试考务费</t>
  </si>
  <si>
    <t xml:space="preserve">      其他缴入国库的统计行政事业性收费</t>
  </si>
  <si>
    <t xml:space="preserve">    自然资源行政事业性收费收入</t>
  </si>
  <si>
    <t xml:space="preserve">      土地复垦费</t>
  </si>
  <si>
    <t xml:space="preserve">      土地闲置费</t>
  </si>
  <si>
    <t xml:space="preserve">      耕地开垦费</t>
  </si>
  <si>
    <t xml:space="preserve">      不动产登记费</t>
  </si>
  <si>
    <t xml:space="preserve">      其他缴入国库的自然资源行政事业性收费</t>
  </si>
  <si>
    <t xml:space="preserve">    建设行政事业性收费收入</t>
  </si>
  <si>
    <t xml:space="preserve">      城市道路占用挖掘费</t>
  </si>
  <si>
    <t xml:space="preserve">      人力资源开发中心收费</t>
  </si>
  <si>
    <t xml:space="preserve">      城镇垃圾处理费</t>
  </si>
  <si>
    <t xml:space="preserve">      其他缴入国库的建设行政事业性收费</t>
  </si>
  <si>
    <t xml:space="preserve">    知识产权行政事业性收费收入</t>
  </si>
  <si>
    <t xml:space="preserve">      专利收费</t>
  </si>
  <si>
    <t xml:space="preserve">      专利代理人资格考试考务费</t>
  </si>
  <si>
    <t xml:space="preserve">      集成电路布图设计保护收费</t>
  </si>
  <si>
    <t xml:space="preserve">      商标注册收费</t>
  </si>
  <si>
    <t xml:space="preserve">      其他缴入国库的知识产权行政事业性收费</t>
  </si>
  <si>
    <t xml:space="preserve">    生态环境行政事业性收费收入</t>
  </si>
  <si>
    <t xml:space="preserve">      海洋废弃物收费</t>
  </si>
  <si>
    <t xml:space="preserve">      其他缴入国库的生态环境行政事业性收费</t>
  </si>
  <si>
    <t xml:space="preserve">    铁路行政事业性收费收入</t>
  </si>
  <si>
    <t xml:space="preserve">      其他缴入国库的铁路行政事业性收费</t>
  </si>
  <si>
    <t xml:space="preserve">    交通运输行政事业性收费收入</t>
  </si>
  <si>
    <t xml:space="preserve">      航空业务权补偿费</t>
  </si>
  <si>
    <t xml:space="preserve">      适航审查费</t>
  </si>
  <si>
    <t xml:space="preserve">      长江口航道维护费</t>
  </si>
  <si>
    <t xml:space="preserve">      长江干线船舶引航收费</t>
  </si>
  <si>
    <t xml:space="preserve">      其他缴入国库的交通运输行政事业性收费</t>
  </si>
  <si>
    <t xml:space="preserve">    工业和信息产业行政事业性收费收入</t>
  </si>
  <si>
    <t xml:space="preserve">      电信网码号资源占用费</t>
  </si>
  <si>
    <t xml:space="preserve">      无线电频率占用费</t>
  </si>
  <si>
    <t xml:space="preserve">      其他缴入国库的工业和信息产业行政事业性收费</t>
  </si>
  <si>
    <t xml:space="preserve">    农业农村行政事业性收费收入</t>
  </si>
  <si>
    <t xml:space="preserve">      渔业资源增殖保护费</t>
  </si>
  <si>
    <t xml:space="preserve">      海洋渔业船舶船员考试费</t>
  </si>
  <si>
    <t xml:space="preserve">      工人技术等级考核或职业技能鉴定费</t>
  </si>
  <si>
    <t xml:space="preserve">      农药实验费</t>
  </si>
  <si>
    <t xml:space="preserve">      执业兽医资格考试考务费</t>
  </si>
  <si>
    <t xml:space="preserve">      其他缴入国库的农业农村行政事业性收费</t>
  </si>
  <si>
    <t xml:space="preserve">    林业草原行政事业性收费收入</t>
  </si>
  <si>
    <t xml:space="preserve">      草原植被恢复费收入</t>
  </si>
  <si>
    <t xml:space="preserve">      其他缴入国库的林业草原行政事业性收费</t>
  </si>
  <si>
    <t xml:space="preserve">    水利行政事业性收费收入</t>
  </si>
  <si>
    <t xml:space="preserve">      水土保持补偿费</t>
  </si>
  <si>
    <t xml:space="preserve">      其他缴入国库的水利行政事业性收费</t>
  </si>
  <si>
    <t xml:space="preserve">    卫生健康行政事业性收费收入</t>
  </si>
  <si>
    <t xml:space="preserve">      预防接种劳务费</t>
  </si>
  <si>
    <t xml:space="preserve">      医疗事故鉴定费</t>
  </si>
  <si>
    <t xml:space="preserve">      预防接种异常反应鉴定费</t>
  </si>
  <si>
    <t xml:space="preserve">      造血干细胞配型费</t>
  </si>
  <si>
    <t xml:space="preserve">      职业病诊断鉴定费</t>
  </si>
  <si>
    <t xml:space="preserve">      社会抚养费</t>
  </si>
  <si>
    <t xml:space="preserve">      其他缴入国库的卫生健康行政事业性收费</t>
  </si>
  <si>
    <t xml:space="preserve">    药品监管行政事业性收费收入</t>
  </si>
  <si>
    <t xml:space="preserve">      药品注册费</t>
  </si>
  <si>
    <t xml:space="preserve">      医疗器械产品注册费</t>
  </si>
  <si>
    <t xml:space="preserve">      其他缴入国库的药品监管行政事业性收费</t>
  </si>
  <si>
    <t xml:space="preserve">    民政行政事业性收费收入</t>
  </si>
  <si>
    <t xml:space="preserve">      殡葬收费</t>
  </si>
  <si>
    <t xml:space="preserve">      其他缴入国库的民政行政事业性收费</t>
  </si>
  <si>
    <t xml:space="preserve">    人力资源和社会保障行政事业性收费收入</t>
  </si>
  <si>
    <t xml:space="preserve">      职业技能鉴定考试考务费</t>
  </si>
  <si>
    <t xml:space="preserve">      专业技术人员职业资格考试考务费</t>
  </si>
  <si>
    <t xml:space="preserve">      其他缴入国库的人力资源和社会保障行政事业性收费</t>
  </si>
  <si>
    <t xml:space="preserve">    证监会行政事业性收费收入</t>
  </si>
  <si>
    <t xml:space="preserve">      证券市场监管费</t>
  </si>
  <si>
    <t xml:space="preserve">      期货市场监管费</t>
  </si>
  <si>
    <t xml:space="preserve">      证券、期货、基金从业人员资格报名考试费</t>
  </si>
  <si>
    <t xml:space="preserve">      其他缴入国库的证监会行政事业性收费</t>
  </si>
  <si>
    <t xml:space="preserve">    银行保险行政事业性收费收入</t>
  </si>
  <si>
    <t xml:space="preserve">      机构监管费</t>
  </si>
  <si>
    <t xml:space="preserve">      业务监管费</t>
  </si>
  <si>
    <t xml:space="preserve">      其他缴入国库的银行保险行政事业性收费</t>
  </si>
  <si>
    <t xml:space="preserve">    仲裁委行政事业性收费收入</t>
  </si>
  <si>
    <t xml:space="preserve">      仲裁收费</t>
  </si>
  <si>
    <t xml:space="preserve">      其他缴入国库的仲裁委行政事业性收费</t>
  </si>
  <si>
    <t xml:space="preserve">    编办行政事业性收费收入</t>
  </si>
  <si>
    <t xml:space="preserve">      缴入国库的编办行政事业性收费</t>
  </si>
  <si>
    <t xml:space="preserve">    党校行政事业性收费收入</t>
  </si>
  <si>
    <t xml:space="preserve">      缴入国库的党校行政事业性收费</t>
  </si>
  <si>
    <t xml:space="preserve">    监察行政事业性收费收入</t>
  </si>
  <si>
    <t xml:space="preserve">      缴入国库的监察行政事业性收费</t>
  </si>
  <si>
    <t xml:space="preserve">    外文局行政事业性收费收入</t>
  </si>
  <si>
    <t xml:space="preserve">      其他缴入国库的外文局行政事业性收费</t>
  </si>
  <si>
    <t xml:space="preserve">    国资委行政事业性收费收入</t>
  </si>
  <si>
    <t xml:space="preserve">      其他缴入国库的国资委行政事业性收费</t>
  </si>
  <si>
    <t xml:space="preserve">    其他行政事业性收费收入</t>
  </si>
  <si>
    <t xml:space="preserve">      其他缴入国库的行政事业性收费</t>
  </si>
  <si>
    <t xml:space="preserve">  罚没收入</t>
  </si>
  <si>
    <t xml:space="preserve">    一般罚没收入</t>
  </si>
  <si>
    <t xml:space="preserve">      公安罚没收入</t>
  </si>
  <si>
    <t xml:space="preserve">      检察院罚没收入</t>
  </si>
  <si>
    <t xml:space="preserve">      法院罚没收入</t>
  </si>
  <si>
    <t xml:space="preserve">      新闻出版罚没收入</t>
  </si>
  <si>
    <t xml:space="preserve">      税务部门罚没收入</t>
  </si>
  <si>
    <t xml:space="preserve">      海关罚没收入</t>
  </si>
  <si>
    <t xml:space="preserve">      药品监督罚没收入</t>
  </si>
  <si>
    <t xml:space="preserve">      卫生罚没收入</t>
  </si>
  <si>
    <t xml:space="preserve">      检验检疫罚没收入</t>
  </si>
  <si>
    <t xml:space="preserve">      证监会罚没收入</t>
  </si>
  <si>
    <t xml:space="preserve">      银行保险罚没收入</t>
  </si>
  <si>
    <t xml:space="preserve">      交通罚没收入</t>
  </si>
  <si>
    <t xml:space="preserve">      铁道罚没收入</t>
  </si>
  <si>
    <t xml:space="preserve">      审计罚没收入</t>
  </si>
  <si>
    <t xml:space="preserve">      渔政罚没收入</t>
  </si>
  <si>
    <t xml:space="preserve">      民航罚没收入</t>
  </si>
  <si>
    <t xml:space="preserve">      电力监管罚没收入</t>
  </si>
  <si>
    <t xml:space="preserve">      交强险罚没收入</t>
  </si>
  <si>
    <t xml:space="preserve">      物价罚没收入</t>
  </si>
  <si>
    <t xml:space="preserve">      市场监管罚没收入</t>
  </si>
  <si>
    <t xml:space="preserve">      其他一般罚没收入</t>
  </si>
  <si>
    <t xml:space="preserve">    缉私罚没收入</t>
  </si>
  <si>
    <t xml:space="preserve">      公安缉私罚没收入</t>
  </si>
  <si>
    <t xml:space="preserve">      市场缉私罚没收入</t>
  </si>
  <si>
    <t xml:space="preserve">      海关缉私罚没收入</t>
  </si>
  <si>
    <t xml:space="preserve">      其他部门缉私罚没收入</t>
  </si>
  <si>
    <t xml:space="preserve">    缉毒罚没收入</t>
  </si>
  <si>
    <t xml:space="preserve">    罚没收入退库</t>
  </si>
  <si>
    <t xml:space="preserve">  国有资本经营收入</t>
  </si>
  <si>
    <t xml:space="preserve">    利润收入</t>
  </si>
  <si>
    <t xml:space="preserve">      中国人民银行上缴收入</t>
  </si>
  <si>
    <t xml:space="preserve">      金融企业利润收入</t>
  </si>
  <si>
    <t xml:space="preserve">      其他企业利润收入</t>
  </si>
  <si>
    <t xml:space="preserve">    股利、股息收入</t>
  </si>
  <si>
    <t xml:space="preserve">      金融业公司股利、股息收入</t>
  </si>
  <si>
    <t xml:space="preserve">      其他股利、股息收入</t>
  </si>
  <si>
    <t xml:space="preserve">    产权转让收入</t>
  </si>
  <si>
    <t xml:space="preserve">      其他产权转让收入</t>
  </si>
  <si>
    <t xml:space="preserve">    清算收入</t>
  </si>
  <si>
    <t xml:space="preserve">      其他清算收入</t>
  </si>
  <si>
    <t xml:space="preserve">    国有资本经营收入退库</t>
  </si>
  <si>
    <t xml:space="preserve">    国有企业计划亏损补贴</t>
  </si>
  <si>
    <t xml:space="preserve">      工业企业计划亏损补贴</t>
  </si>
  <si>
    <t xml:space="preserve">      农业企业计划亏损补贴</t>
  </si>
  <si>
    <t xml:space="preserve">      其他国有企业计划亏损补贴</t>
  </si>
  <si>
    <t xml:space="preserve">    烟草企业上缴专项收入</t>
  </si>
  <si>
    <t xml:space="preserve">    其他国有资本经营收入</t>
  </si>
  <si>
    <t xml:space="preserve">  国有资源(资产)有偿使用收入</t>
  </si>
  <si>
    <t xml:space="preserve">    海域使用金收入</t>
  </si>
  <si>
    <t xml:space="preserve">      中央海域使用金收入</t>
  </si>
  <si>
    <t xml:space="preserve">      地方海域使用金收入</t>
  </si>
  <si>
    <t xml:space="preserve">    场地和矿区使用费收入</t>
  </si>
  <si>
    <t xml:space="preserve">      陆上石油矿区使用费</t>
  </si>
  <si>
    <t xml:space="preserve">      海上石油矿区使用费</t>
  </si>
  <si>
    <t xml:space="preserve">      中央合资合作企业场地使用费收入</t>
  </si>
  <si>
    <t xml:space="preserve">      中央和地方合资合作企业场地使用费收入</t>
  </si>
  <si>
    <t xml:space="preserve">      地方合资合作企业场地使用费收入</t>
  </si>
  <si>
    <t xml:space="preserve">      港澳台和外商独资企业场地使用费收入</t>
  </si>
  <si>
    <t xml:space="preserve">    特种矿产品出售收入</t>
  </si>
  <si>
    <t xml:space="preserve">    专项储备物资销售收入</t>
  </si>
  <si>
    <t xml:space="preserve">    利息收入</t>
  </si>
  <si>
    <t xml:space="preserve">      国库存款利息收入</t>
  </si>
  <si>
    <t xml:space="preserve">      财政专户存款利息收入</t>
  </si>
  <si>
    <t xml:space="preserve">      有价证券利息收入</t>
  </si>
  <si>
    <t xml:space="preserve">      其他利息收入</t>
  </si>
  <si>
    <t xml:space="preserve">    非经营性国有资产收入</t>
  </si>
  <si>
    <t xml:space="preserve">      行政单位国有资产出租、出借收入</t>
  </si>
  <si>
    <t xml:space="preserve">      行政单位国有资产处置收入</t>
  </si>
  <si>
    <t xml:space="preserve">      事业单位国有资产处置收入</t>
  </si>
  <si>
    <t xml:space="preserve">      事业单位国有资产出租出借收入</t>
  </si>
  <si>
    <t xml:space="preserve">      其他非经营性国有资产收入</t>
  </si>
  <si>
    <t xml:space="preserve">    出租车经营权有偿出让和转让收入</t>
  </si>
  <si>
    <t xml:space="preserve">    无居民海岛使用金收入</t>
  </si>
  <si>
    <t xml:space="preserve">      中央无居民海岛使用金收入</t>
  </si>
  <si>
    <t xml:space="preserve">      地方无居民海岛使用金收入</t>
  </si>
  <si>
    <t xml:space="preserve">    转让政府还贷道路收费权收入</t>
  </si>
  <si>
    <t xml:space="preserve">    石油特别收益金专项收入(项)</t>
  </si>
  <si>
    <t xml:space="preserve">      石油特别收益金专项收入(目)</t>
  </si>
  <si>
    <t xml:space="preserve">      石油特别收益金退库</t>
  </si>
  <si>
    <t xml:space="preserve">    动用国家储备物资上缴财政收入</t>
  </si>
  <si>
    <t xml:space="preserve">    铁路资产变现收入</t>
  </si>
  <si>
    <t xml:space="preserve">    电力改革预留资产变现收入</t>
  </si>
  <si>
    <t xml:space="preserve">    矿产资源专项收入</t>
  </si>
  <si>
    <t xml:space="preserve">      矿产资源补偿费收入</t>
  </si>
  <si>
    <t xml:space="preserve">      探矿权、采矿权使用费收入</t>
  </si>
  <si>
    <t xml:space="preserve">      矿业权出让收益</t>
  </si>
  <si>
    <t xml:space="preserve">      矿业权占用费收入</t>
  </si>
  <si>
    <t xml:space="preserve">    排污权出让收入</t>
  </si>
  <si>
    <t xml:space="preserve">    航班时刻拍卖和使用费收入</t>
  </si>
  <si>
    <t xml:space="preserve">    农村集体经营性建设用地土地增值收益调节金收入</t>
  </si>
  <si>
    <t xml:space="preserve">    新增建设用地土地有偿使用费收入</t>
  </si>
  <si>
    <t xml:space="preserve">    水资源费收入</t>
  </si>
  <si>
    <t xml:space="preserve">      三峡电站水资源费收入</t>
  </si>
  <si>
    <t xml:space="preserve">      其他水资源费收入</t>
  </si>
  <si>
    <t xml:space="preserve">    国家留成油上缴收入</t>
  </si>
  <si>
    <t xml:space="preserve">    其他国有资源(资产)有偿使用收入</t>
  </si>
  <si>
    <t xml:space="preserve">  捐赠收入</t>
  </si>
  <si>
    <t xml:space="preserve">    国外捐赠收入</t>
  </si>
  <si>
    <t xml:space="preserve">    国内捐赠收入</t>
  </si>
  <si>
    <t xml:space="preserve">  政府住房基金收入</t>
  </si>
  <si>
    <t xml:space="preserve">    上缴管理费用</t>
  </si>
  <si>
    <t xml:space="preserve">    计提公共租赁住房资金</t>
  </si>
  <si>
    <t xml:space="preserve">    公共租赁住房租金收入</t>
  </si>
  <si>
    <t xml:space="preserve">    配建商业设施租售收入</t>
  </si>
  <si>
    <t xml:space="preserve">    其他政府住房基金收入</t>
  </si>
  <si>
    <t xml:space="preserve">  其他收入(款)</t>
  </si>
  <si>
    <t xml:space="preserve">    主管部门集中收入</t>
  </si>
  <si>
    <t xml:space="preserve">    免税商品特许经营费收入</t>
  </si>
  <si>
    <t xml:space="preserve">    基本建设收入</t>
  </si>
  <si>
    <t xml:space="preserve">    差别电价收入</t>
  </si>
  <si>
    <t xml:space="preserve">    债务管理收入</t>
  </si>
  <si>
    <t xml:space="preserve">    南水北调工程基金收入</t>
  </si>
  <si>
    <t xml:space="preserve">    其他收入(项)</t>
  </si>
  <si>
    <t>2020年度霍州市一般公共预算支出决算功能分类录入表</t>
  </si>
  <si>
    <t>单位：万元</t>
  </si>
  <si>
    <t>一般公共预算支出</t>
  </si>
  <si>
    <t>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</si>
  <si>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</si>
  <si>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</si>
  <si>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</si>
  <si>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</si>
  <si>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</si>
  <si>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</si>
  <si>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</si>
  <si>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</si>
  <si>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</si>
  <si>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</si>
  <si>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</si>
  <si>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</si>
  <si>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</si>
  <si>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</si>
  <si>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</si>
  <si>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</si>
  <si>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</si>
  <si>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</si>
  <si>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</si>
  <si>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专项业务活动</t>
  </si>
  <si>
    <t xml:space="preserve">    政务公开审批</t>
  </si>
  <si>
    <t xml:space="preserve">    信访事务</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</si>
  <si>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</si>
  <si>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</si>
  <si>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</si>
  <si>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</si>
  <si>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</si>
  <si>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</si>
  <si>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</si>
  <si>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</si>
  <si>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</si>
  <si>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</si>
  <si>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</si>
  <si>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</si>
  <si>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</si>
  <si>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</si>
  <si>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</si>
  <si>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</si>
  <si>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</si>
  <si>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</si>
  <si>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</si>
  <si>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</si>
  <si>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</si>
  <si>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</si>
  <si>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</si>
  <si>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</si>
  <si>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税务办案</t>
  </si>
  <si>
    <t xml:space="preserve">    发票管理及税务登记</t>
  </si>
  <si>
    <t xml:space="preserve">    代扣代收代征税款手续费</t>
  </si>
  <si>
    <t xml:space="preserve">    税务宣传</t>
  </si>
  <si>
    <t xml:space="preserve">    协税护税</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</si>
  <si>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</si>
  <si>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</si>
  <si>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</si>
  <si>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</si>
  <si>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</si>
  <si>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</si>
  <si>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</si>
  <si>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</si>
  <si>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</si>
  <si>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</si>
  <si>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</si>
  <si>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</si>
  <si>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</si>
  <si>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人力资源事务</t>
  </si>
  <si>
    <t xml:space="preserve">    政府特殊津贴</t>
  </si>
  <si>
    <t xml:space="preserve">    资助留学回国人员</t>
  </si>
  <si>
    <t xml:space="preserve">    博士后日常经费</t>
  </si>
  <si>
    <t xml:space="preserve">    引进人才费用</t>
  </si>
  <si>
    <t xml:space="preserve">    其他人力资源事务支出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</si>
  <si>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</si>
  <si>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</si>
  <si>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</si>
  <si>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</si>
  <si>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</si>
  <si>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</si>
  <si>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</si>
  <si>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</si>
  <si>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</si>
  <si>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</si>
  <si>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</si>
  <si>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</si>
  <si>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</si>
  <si>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</si>
  <si>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国家知识产权战略</t>
  </si>
  <si>
    <t xml:space="preserve">    专利试点和产业化推进</t>
  </si>
  <si>
    <t xml:space="preserve">    国际组织专项活动</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</si>
  <si>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</si>
  <si>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</si>
  <si>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</si>
  <si>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</si>
  <si>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</si>
  <si>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</si>
  <si>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</si>
  <si>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</si>
  <si>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</si>
  <si>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</si>
  <si>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</si>
  <si>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</si>
  <si>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</si>
  <si>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</si>
  <si>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</si>
  <si>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</si>
  <si>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</si>
  <si>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</si>
  <si>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</si>
  <si>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</si>
  <si>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</si>
  <si>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</si>
  <si>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</si>
  <si>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</si>
  <si>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</si>
  <si>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</si>
  <si>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</si>
  <si>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</si>
  <si>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</si>
  <si>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</si>
  <si>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</si>
  <si>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</si>
  <si>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</si>
  <si>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</si>
  <si>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</si>
  <si>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</si>
  <si>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</si>
  <si>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</si>
  <si>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</si>
  <si>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</si>
  <si>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市场主体管理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</si>
  <si>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</si>
  <si>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</si>
  <si>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</si>
  <si>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</si>
  <si>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</si>
  <si>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</si>
  <si>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</si>
  <si>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</si>
  <si>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其他一般公共服务支出(款)</t>
  </si>
  <si>
    <t xml:space="preserve">    国家赔偿费用支出</t>
  </si>
  <si>
    <t xml:space="preserve">    其他一般公共服务支出(项)</t>
  </si>
  <si>
    <t>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</si>
  <si>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</si>
  <si>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</si>
  <si>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</si>
  <si>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</si>
  <si>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</si>
  <si>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</si>
  <si>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</si>
  <si>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</si>
  <si>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</si>
  <si>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</si>
  <si>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</si>
  <si>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</si>
  <si>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</si>
  <si>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</si>
  <si>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</si>
  <si>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</si>
  <si>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</si>
  <si>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</si>
  <si>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</si>
  <si>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</si>
  <si>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</si>
  <si>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</si>
  <si>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</si>
  <si>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</si>
  <si>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</si>
  <si>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</si>
  <si>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</si>
  <si>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</si>
  <si>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</si>
  <si>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</si>
  <si>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国防支出</t>
  </si>
  <si>
    <t xml:space="preserve">  现役部队(款)</t>
  </si>
  <si>
    <t xml:space="preserve">    现役部队(项)</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</si>
  <si>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</si>
  <si>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</si>
  <si>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</si>
  <si>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</si>
  <si>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</si>
  <si>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</si>
  <si>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</si>
  <si>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</si>
  <si>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</si>
  <si>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国防教育</t>
  </si>
  <si>
    <t xml:space="preserve">    预备役部队</t>
  </si>
  <si>
    <t xml:space="preserve">    民兵</t>
  </si>
  <si>
    <t xml:space="preserve">    边海防</t>
  </si>
  <si>
    <t xml:space="preserve">    其他国防动员支出</t>
  </si>
  <si>
    <t xml:space="preserve">  其他国防支出(款)</t>
  </si>
  <si>
    <t xml:space="preserve">    其他国防支出(项)</t>
  </si>
  <si>
    <t>公共安全支出</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</si>
  <si>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</si>
  <si>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</si>
  <si>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</si>
  <si>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</si>
  <si>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</si>
  <si>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</si>
  <si>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</si>
  <si>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</si>
  <si>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</si>
  <si>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</si>
  <si>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</si>
  <si>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</si>
  <si>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</si>
  <si>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</si>
  <si>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</si>
  <si>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</si>
  <si>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</si>
  <si>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</si>
  <si>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</si>
  <si>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</si>
  <si>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</si>
  <si>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</si>
  <si>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</si>
  <si>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</si>
  <si>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律师公证管理</t>
  </si>
  <si>
    <t xml:space="preserve">    法律援助</t>
  </si>
  <si>
    <t xml:space="preserve">    国家统一法律职业资格考试</t>
  </si>
  <si>
    <t xml:space="preserve">    仲裁</t>
  </si>
  <si>
    <t xml:space="preserve">    社区矫正</t>
  </si>
  <si>
    <t xml:space="preserve">    司法鉴定</t>
  </si>
  <si>
    <t xml:space="preserve">    法制建设</t>
  </si>
  <si>
    <t xml:space="preserve">    其他司法支出</t>
  </si>
  <si>
    <t xml:space="preserve">  监狱</t>
  </si>
  <si>
    <t xml:space="preserve">    犯人生活</t>
  </si>
  <si>
    <t xml:space="preserve">    犯人改造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</si>
  <si>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</si>
  <si>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</si>
  <si>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</si>
  <si>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</si>
  <si>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</si>
  <si>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</si>
  <si>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</si>
  <si>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</si>
  <si>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</si>
  <si>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</si>
  <si>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</si>
  <si>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</si>
  <si>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</si>
  <si>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</si>
  <si>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</si>
  <si>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</si>
  <si>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</si>
  <si>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</si>
  <si>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</si>
  <si>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</si>
  <si>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</si>
  <si>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</si>
  <si>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</si>
  <si>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</si>
  <si>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</si>
  <si>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化解农村义务教育债务支出</t>
  </si>
  <si>
    <t xml:space="preserve">    化解普通高中债务支出</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</si>
  <si>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</si>
  <si>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</si>
  <si>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</si>
  <si>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</si>
  <si>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</si>
  <si>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</si>
  <si>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</si>
  <si>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</si>
  <si>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</si>
  <si>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</si>
  <si>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</si>
  <si>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</si>
  <si>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</si>
  <si>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</si>
  <si>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</si>
  <si>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</si>
  <si>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</si>
  <si>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</si>
  <si>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</si>
  <si>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</si>
  <si>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</si>
  <si>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</si>
  <si>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</si>
  <si>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工读学校教育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</si>
  <si>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</si>
  <si>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</si>
  <si>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</si>
  <si>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</si>
  <si>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</si>
  <si>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</si>
  <si>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</si>
  <si>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</si>
  <si>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</si>
  <si>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</si>
  <si>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</si>
  <si>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</si>
  <si>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</si>
  <si>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</si>
  <si>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</si>
  <si>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</si>
  <si>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</si>
  <si>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</si>
  <si>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</si>
  <si>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</si>
  <si>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</si>
  <si>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</si>
  <si>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重点实验室及相关设施</t>
  </si>
  <si>
    <t xml:space="preserve">    重大科学工程</t>
  </si>
  <si>
    <t xml:space="preserve">    专项基础科研</t>
  </si>
  <si>
    <t xml:space="preserve">    专项技术基础</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</si>
  <si>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</si>
  <si>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</si>
  <si>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</si>
  <si>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</si>
  <si>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</si>
  <si>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</si>
  <si>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</si>
  <si>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</si>
  <si>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</si>
  <si>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</si>
  <si>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</si>
  <si>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</si>
  <si>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</si>
  <si>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</si>
  <si>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</si>
  <si>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</si>
  <si>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</si>
  <si>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</si>
  <si>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</si>
  <si>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</si>
  <si>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</si>
  <si>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</si>
  <si>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</si>
  <si>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</si>
  <si>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</si>
  <si>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</si>
  <si>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</si>
  <si>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</si>
  <si>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</si>
  <si>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</si>
  <si>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</si>
  <si>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</si>
  <si>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</si>
  <si>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</si>
  <si>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</si>
  <si>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</si>
  <si>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</si>
  <si>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</si>
  <si>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</si>
  <si>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</si>
  <si>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</si>
  <si>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</si>
  <si>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</si>
  <si>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</si>
  <si>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</si>
  <si>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</si>
  <si>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</si>
  <si>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</si>
  <si>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</si>
  <si>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</si>
  <si>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</si>
  <si>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</si>
  <si>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</si>
  <si>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</si>
  <si>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</si>
  <si>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</si>
  <si>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</si>
  <si>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</si>
  <si>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</si>
  <si>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</si>
  <si>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</si>
  <si>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</si>
  <si>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</si>
  <si>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</si>
  <si>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</si>
  <si>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</si>
  <si>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</si>
  <si>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</si>
  <si>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</si>
  <si>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</si>
  <si>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</si>
  <si>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广播</t>
  </si>
  <si>
    <t xml:space="preserve">    电视</t>
  </si>
  <si>
    <t xml:space="preserve">    监测监管</t>
  </si>
  <si>
    <t xml:space="preserve">    其他广播电视支出</t>
  </si>
  <si>
    <t xml:space="preserve">  其他文化旅游体育与传媒支出(款)</t>
  </si>
  <si>
    <t xml:space="preserve">    宣传文化发展专项支出</t>
  </si>
  <si>
    <t xml:space="preserve">    文化产业发展专项支出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</si>
  <si>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</si>
  <si>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</si>
  <si>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</si>
  <si>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</si>
  <si>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</si>
  <si>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</si>
  <si>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</si>
  <si>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</si>
  <si>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</si>
  <si>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</si>
  <si>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</si>
  <si>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其他人力资源和社会保障管理事务支出</t>
  </si>
  <si>
    <t xml:space="preserve">  民政管理事务</t>
  </si>
  <si>
    <t xml:space="preserve">    社会组织管理</t>
  </si>
  <si>
    <t xml:space="preserve">    行政区划和地名管理</t>
  </si>
  <si>
    <t xml:space="preserve">    基层政权建设和社区治理</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</si>
  <si>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</si>
  <si>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</si>
  <si>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</si>
  <si>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</si>
  <si>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</si>
  <si>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</si>
  <si>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</si>
  <si>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</si>
  <si>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</si>
  <si>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</si>
  <si>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</si>
  <si>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</si>
  <si>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</si>
  <si>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</si>
  <si>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</si>
  <si>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</si>
  <si>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就业创业服务补贴</t>
  </si>
  <si>
    <t xml:space="preserve">    职业培训补贴</t>
  </si>
  <si>
    <t xml:space="preserve">    社会保险补贴</t>
  </si>
  <si>
    <t xml:space="preserve">    公益性岗位补贴</t>
  </si>
  <si>
    <t xml:space="preserve">    职业技能鉴定补贴</t>
  </si>
  <si>
    <t xml:space="preserve">    就业见习补贴</t>
  </si>
  <si>
    <t xml:space="preserve">    高技能人才培养补助</t>
  </si>
  <si>
    <t xml:space="preserve">    求职创业补贴</t>
  </si>
  <si>
    <t xml:space="preserve">    其他就业补助支出</t>
  </si>
  <si>
    <t xml:space="preserve">  抚恤</t>
  </si>
  <si>
    <t xml:space="preserve">    死亡抚恤</t>
  </si>
  <si>
    <t xml:space="preserve">    伤残抚恤</t>
  </si>
  <si>
    <t xml:space="preserve">    在乡复员、退伍军人生活补助</t>
  </si>
  <si>
    <t xml:space="preserve">    优抚事业单位支出</t>
  </si>
  <si>
    <t xml:space="preserve">    义务兵优待</t>
  </si>
  <si>
    <t xml:space="preserve">    农村籍退役士兵老年生活补助</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</si>
  <si>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</si>
  <si>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</si>
  <si>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</si>
  <si>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</si>
  <si>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</si>
  <si>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</si>
  <si>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</si>
  <si>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</si>
  <si>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</si>
  <si>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</si>
  <si>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</si>
  <si>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</si>
  <si>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</si>
  <si>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</si>
  <si>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</si>
  <si>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</si>
  <si>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</si>
  <si>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</si>
  <si>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残疾人就业和扶贫</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</si>
  <si>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</si>
  <si>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</si>
  <si>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</si>
  <si>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</si>
  <si>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</si>
  <si>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</si>
  <si>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</si>
  <si>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</si>
  <si>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</si>
  <si>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</si>
  <si>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</si>
  <si>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</si>
  <si>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</si>
  <si>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</si>
  <si>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</si>
  <si>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交强险增值税补助基金支出</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</si>
  <si>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</si>
  <si>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</si>
  <si>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</si>
  <si>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</si>
  <si>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</si>
  <si>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</si>
  <si>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</si>
  <si>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</si>
  <si>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</si>
  <si>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</si>
  <si>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</si>
  <si>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财政对生育保险基金的补助</t>
  </si>
  <si>
    <t xml:space="preserve">    其他财政对社会保险基金的补助</t>
  </si>
  <si>
    <t xml:space="preserve">  退役军人管理事务</t>
  </si>
  <si>
    <t xml:space="preserve">    拥军优属</t>
  </si>
  <si>
    <t xml:space="preserve">    部队供应</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</si>
  <si>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</si>
  <si>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</si>
  <si>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</si>
  <si>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</si>
  <si>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</si>
  <si>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</si>
  <si>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</si>
  <si>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</si>
  <si>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</si>
  <si>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</si>
  <si>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</si>
  <si>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</si>
  <si>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</si>
  <si>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</si>
  <si>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</si>
  <si>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</si>
  <si>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</si>
  <si>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</si>
  <si>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</si>
  <si>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</si>
  <si>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</si>
  <si>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</si>
  <si>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</si>
  <si>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</si>
  <si>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</si>
  <si>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</si>
  <si>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</si>
  <si>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</si>
  <si>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</si>
  <si>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</si>
  <si>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</si>
  <si>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</si>
  <si>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</si>
  <si>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</si>
  <si>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</si>
  <si>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</si>
  <si>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</si>
  <si>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突发公共卫生事件应急处理</t>
  </si>
  <si>
    <t xml:space="preserve">    其他公共卫生支出</t>
  </si>
  <si>
    <t xml:space="preserve">  中医药</t>
  </si>
  <si>
    <t xml:space="preserve">    中医(民族医)药专项</t>
  </si>
  <si>
    <t xml:space="preserve">    其他中医药支出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</si>
  <si>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</si>
  <si>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</si>
  <si>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</si>
  <si>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</si>
  <si>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</si>
  <si>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</si>
  <si>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</si>
  <si>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</si>
  <si>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</si>
  <si>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</si>
  <si>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</si>
  <si>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</si>
  <si>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</si>
  <si>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</si>
  <si>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</si>
  <si>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</si>
  <si>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</si>
  <si>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</si>
  <si>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</si>
  <si>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</si>
  <si>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</si>
  <si>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</si>
  <si>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</si>
  <si>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</si>
  <si>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老龄卫生健康事务(款)</t>
  </si>
  <si>
    <t xml:space="preserve">    老龄卫生健康事务(项)</t>
  </si>
  <si>
    <t xml:space="preserve">  其他卫生健康支出(款)</t>
  </si>
  <si>
    <t xml:space="preserve">    其他卫生健康支出(项)</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</si>
  <si>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</si>
  <si>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</si>
  <si>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</si>
  <si>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</si>
  <si>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</si>
  <si>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</si>
  <si>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</si>
  <si>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</si>
  <si>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</si>
  <si>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</si>
  <si>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</si>
  <si>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</si>
  <si>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</si>
  <si>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</si>
  <si>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</si>
  <si>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</si>
  <si>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</si>
  <si>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</si>
  <si>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</si>
  <si>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其他污染防治支出</t>
  </si>
  <si>
    <t xml:space="preserve">  自然生态保护</t>
  </si>
  <si>
    <t xml:space="preserve">    生态保护</t>
  </si>
  <si>
    <t xml:space="preserve">    农村环境保护</t>
  </si>
  <si>
    <t xml:space="preserve">    生物及物种资源保护</t>
  </si>
  <si>
    <t xml:space="preserve">    其他自然生态保护支出</t>
  </si>
  <si>
    <t xml:space="preserve">  天然林保护</t>
  </si>
  <si>
    <t xml:space="preserve">    森林管护</t>
  </si>
  <si>
    <t xml:space="preserve">    社会保险补助</t>
  </si>
  <si>
    <t xml:space="preserve">    政策性社会性支出补助</t>
  </si>
  <si>
    <t xml:space="preserve">    天然林保护工程建设</t>
  </si>
  <si>
    <t xml:space="preserve">    停伐补助</t>
  </si>
  <si>
    <t xml:space="preserve">    其他天然林保护支出</t>
  </si>
  <si>
    <t xml:space="preserve">  退耕还林还草</t>
  </si>
  <si>
    <t xml:space="preserve">    退耕现金</t>
  </si>
  <si>
    <t xml:space="preserve">    退耕还林粮食折现补贴</t>
  </si>
  <si>
    <t xml:space="preserve">    退耕还林粮食费用补贴</t>
  </si>
  <si>
    <t xml:space="preserve">    退耕还林工程建设</t>
  </si>
  <si>
    <t xml:space="preserve">    其他退耕还林还草支出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</si>
  <si>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</si>
  <si>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</si>
  <si>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</si>
  <si>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</si>
  <si>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</si>
  <si>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</si>
  <si>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</si>
  <si>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</si>
  <si>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</si>
  <si>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</si>
  <si>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</si>
  <si>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</si>
  <si>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</si>
  <si>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</si>
  <si>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</si>
  <si>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</si>
  <si>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可再生能源(款)</t>
  </si>
  <si>
    <t xml:space="preserve">    可再生能源(项)</t>
  </si>
  <si>
    <t xml:space="preserve">  循环经济(款)</t>
  </si>
  <si>
    <t xml:space="preserve">    循环经济(项)</t>
  </si>
  <si>
    <t xml:space="preserve">  能源管理事务</t>
  </si>
  <si>
    <t xml:space="preserve">    能源预测预警</t>
  </si>
  <si>
    <t xml:space="preserve">    能源战略规划与实施</t>
  </si>
  <si>
    <t xml:space="preserve">    能源科技装备</t>
  </si>
  <si>
    <t xml:space="preserve">    能源行业管理</t>
  </si>
  <si>
    <t xml:space="preserve">    能源管理</t>
  </si>
  <si>
    <t xml:space="preserve">    石油储备发展管理</t>
  </si>
  <si>
    <t xml:space="preserve">    能源调查</t>
  </si>
  <si>
    <t xml:space="preserve">    农村电网建设</t>
  </si>
  <si>
    <t xml:space="preserve">    其他能源管理事务支出</t>
  </si>
  <si>
    <t xml:space="preserve">  其他节能环保支出(款)</t>
  </si>
  <si>
    <t xml:space="preserve">    其他节能环保支出(项)</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</si>
  <si>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</si>
  <si>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</si>
  <si>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</si>
  <si>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</si>
  <si>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</si>
  <si>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</si>
  <si>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</si>
  <si>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</si>
  <si>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</si>
  <si>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</si>
  <si>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</si>
  <si>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</si>
  <si>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</si>
  <si>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</si>
  <si>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</si>
  <si>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</si>
  <si>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</si>
  <si>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</si>
  <si>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</si>
  <si>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</si>
  <si>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</si>
  <si>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</si>
  <si>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</si>
  <si>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</si>
  <si>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</si>
  <si>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</si>
  <si>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</si>
  <si>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</si>
  <si>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</si>
  <si>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</si>
  <si>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</si>
  <si>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</si>
  <si>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</si>
  <si>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</si>
  <si>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</si>
  <si>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</si>
  <si>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</si>
  <si>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农业资源保护修复与利用</t>
  </si>
  <si>
    <t xml:space="preserve">    农村道路建设</t>
  </si>
  <si>
    <t xml:space="preserve">    成品油价格改革对渔业的补贴</t>
  </si>
  <si>
    <t xml:space="preserve">    对高校毕业生到基层任职补助</t>
  </si>
  <si>
    <t xml:space="preserve">    农田建设</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</si>
  <si>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</si>
  <si>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</si>
  <si>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</si>
  <si>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</si>
  <si>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</si>
  <si>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</si>
  <si>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</si>
  <si>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自然保护区等管理</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</si>
  <si>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</si>
  <si>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</si>
  <si>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</si>
  <si>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</si>
  <si>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</si>
  <si>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</si>
  <si>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</si>
  <si>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</si>
  <si>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</si>
  <si>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成品油价格改革对林业的补贴</t>
  </si>
  <si>
    <t xml:space="preserve">    林业草原防灾减灾</t>
  </si>
  <si>
    <t xml:space="preserve">    国家公园</t>
  </si>
  <si>
    <t xml:space="preserve">    草原管理</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</si>
  <si>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</si>
  <si>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</si>
  <si>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</si>
  <si>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</si>
  <si>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</si>
  <si>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</si>
  <si>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</si>
  <si>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</si>
  <si>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</si>
  <si>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</si>
  <si>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</si>
  <si>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</si>
  <si>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</si>
  <si>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</si>
  <si>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</si>
  <si>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</si>
  <si>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</si>
  <si>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</si>
  <si>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</si>
  <si>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</si>
  <si>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</si>
  <si>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农村人畜饮水</t>
  </si>
  <si>
    <t xml:space="preserve">    南水北调工程建设</t>
  </si>
  <si>
    <t xml:space="preserve">    南水北调工程管理</t>
  </si>
  <si>
    <t xml:space="preserve">    其他水利支出</t>
  </si>
  <si>
    <t xml:space="preserve">  扶贫</t>
  </si>
  <si>
    <t xml:space="preserve">    农村基础设施建设</t>
  </si>
  <si>
    <t xml:space="preserve">    生产发展</t>
  </si>
  <si>
    <t xml:space="preserve">    社会发展</t>
  </si>
  <si>
    <t xml:space="preserve">    扶贫贷款奖补和贴息</t>
  </si>
  <si>
    <t xml:space="preserve">    “三西”农业建设专项补助</t>
  </si>
  <si>
    <t xml:space="preserve">    扶贫事业机构</t>
  </si>
  <si>
    <t xml:space="preserve">    其他扶贫支出</t>
  </si>
  <si>
    <t xml:space="preserve">  农村综合改革</t>
  </si>
  <si>
    <t xml:space="preserve">    对村级一事一议的补助</t>
  </si>
  <si>
    <t xml:space="preserve">    国有农场办社会职能改革补助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</si>
  <si>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</si>
  <si>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</si>
  <si>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</si>
  <si>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</si>
  <si>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</si>
  <si>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</si>
  <si>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涉农贷款增量奖励</t>
  </si>
  <si>
    <t xml:space="preserve">    农业保险保费补贴</t>
  </si>
  <si>
    <t xml:space="preserve">    创业担保贷款贴息</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</si>
  <si>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</si>
  <si>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</si>
  <si>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</si>
  <si>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</si>
  <si>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</si>
  <si>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</si>
  <si>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</si>
  <si>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</si>
  <si>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交通运输支出</t>
  </si>
  <si>
    <t xml:space="preserve">  公路水路运输</t>
  </si>
  <si>
    <t xml:space="preserve">    公路建设</t>
  </si>
  <si>
    <t xml:space="preserve">    公路养护</t>
  </si>
  <si>
    <t xml:space="preserve">    交通运输信息化建设</t>
  </si>
  <si>
    <t xml:space="preserve">    公路和运输安全</t>
  </si>
  <si>
    <t xml:space="preserve">    公路还贷专项</t>
  </si>
  <si>
    <t xml:space="preserve">    公路运输管理</t>
  </si>
  <si>
    <t xml:space="preserve">    公路和运输技术标准化建设</t>
  </si>
  <si>
    <t xml:space="preserve">    港口设施</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</si>
  <si>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</si>
  <si>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</si>
  <si>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</si>
  <si>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</si>
  <si>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</si>
  <si>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</si>
  <si>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</si>
  <si>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</si>
  <si>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</si>
  <si>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取消政府还贷二级公路收费专项支出</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</si>
  <si>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</si>
  <si>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</si>
  <si>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</si>
  <si>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</si>
  <si>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</si>
  <si>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</si>
  <si>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</si>
  <si>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</si>
  <si>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</si>
  <si>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</si>
  <si>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</si>
  <si>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</si>
  <si>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</si>
  <si>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</si>
  <si>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</si>
  <si>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成品油价格改革对交通运输的补贴</t>
  </si>
  <si>
    <t xml:space="preserve">    对城市公交的补贴</t>
  </si>
  <si>
    <t xml:space="preserve">    对农村道路客运的补贴</t>
  </si>
  <si>
    <t xml:space="preserve">    对出租车的补贴</t>
  </si>
  <si>
    <t xml:space="preserve">    成品油价格改革补贴其他支出</t>
  </si>
  <si>
    <t xml:space="preserve">  邮政业支出</t>
  </si>
  <si>
    <t xml:space="preserve">    邮政普遍服务与特殊服务</t>
  </si>
  <si>
    <t xml:space="preserve">    其他邮政业支出</t>
  </si>
  <si>
    <t xml:space="preserve">  车辆购置税支出</t>
  </si>
  <si>
    <t xml:space="preserve">    车辆购置税用于公路等基础设施建设支出</t>
  </si>
  <si>
    <t xml:space="preserve">    车辆购置税用于农村公路建设支出</t>
  </si>
  <si>
    <t xml:space="preserve">    车辆购置税用于老旧汽车报废更新补贴</t>
  </si>
  <si>
    <t xml:space="preserve">    车辆购置税其他支出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</si>
  <si>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</si>
  <si>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</si>
  <si>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</si>
  <si>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</si>
  <si>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</si>
  <si>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</si>
  <si>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</si>
  <si>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</si>
  <si>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</si>
  <si>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</si>
  <si>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</si>
  <si>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</si>
  <si>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</si>
  <si>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</si>
  <si>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</si>
  <si>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</si>
  <si>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</si>
  <si>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</si>
  <si>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</si>
  <si>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</si>
  <si>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</si>
  <si>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</si>
  <si>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</si>
  <si>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</si>
  <si>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</si>
  <si>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</si>
  <si>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工业和信息产业监管</t>
  </si>
  <si>
    <t xml:space="preserve">    战备应急</t>
  </si>
  <si>
    <t xml:space="preserve">    信息安全建设</t>
  </si>
  <si>
    <t xml:space="preserve">    专用通信</t>
  </si>
  <si>
    <t xml:space="preserve">    无线电监管</t>
  </si>
  <si>
    <t xml:space="preserve">    工业和信息产业战略研究与标准制定</t>
  </si>
  <si>
    <t xml:space="preserve">    工业和信息产业支持</t>
  </si>
  <si>
    <t xml:space="preserve">    电子专项工程</t>
  </si>
  <si>
    <t xml:space="preserve">    技术基础研究</t>
  </si>
  <si>
    <t xml:space="preserve">    其他工业和信息产业监管支出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</si>
  <si>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</si>
  <si>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</si>
  <si>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</si>
  <si>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</si>
  <si>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</si>
  <si>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</si>
  <si>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</si>
  <si>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</si>
  <si>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</si>
  <si>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</si>
  <si>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</si>
  <si>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</si>
  <si>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</si>
  <si>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</si>
  <si>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</si>
  <si>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</si>
  <si>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</si>
  <si>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</si>
  <si>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</si>
  <si>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</si>
  <si>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</si>
  <si>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</si>
  <si>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</si>
  <si>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</si>
  <si>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</si>
  <si>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</si>
  <si>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</si>
  <si>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</si>
  <si>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</si>
  <si>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</si>
  <si>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</si>
  <si>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</si>
  <si>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</si>
  <si>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</si>
  <si>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</si>
  <si>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</si>
  <si>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</si>
  <si>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</si>
  <si>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</si>
  <si>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</si>
  <si>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</si>
  <si>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</si>
  <si>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</si>
  <si>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</si>
  <si>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</si>
  <si>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</si>
  <si>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</si>
  <si>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</si>
  <si>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</si>
  <si>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</si>
  <si>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</si>
  <si>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</si>
  <si>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其他金融支出(项)</t>
  </si>
  <si>
    <t xml:space="preserve">    重点企业贷款贴息</t>
  </si>
  <si>
    <t>援助其他地区支出</t>
  </si>
  <si>
    <t xml:space="preserve">  一般公共服务</t>
  </si>
  <si>
    <t xml:space="preserve">  教育</t>
  </si>
  <si>
    <t xml:space="preserve">  文化体育与传媒</t>
  </si>
  <si>
    <t xml:space="preserve">  医疗卫生</t>
  </si>
  <si>
    <t xml:space="preserve">  节能环保</t>
  </si>
  <si>
    <t xml:space="preserve">  农业</t>
  </si>
  <si>
    <t xml:space="preserve">  交通运输</t>
  </si>
  <si>
    <t xml:space="preserve">  住房保障</t>
  </si>
  <si>
    <t xml:space="preserve">  其他支出</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</si>
  <si>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</si>
  <si>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</si>
  <si>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</si>
  <si>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</si>
  <si>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</si>
  <si>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</si>
  <si>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</si>
  <si>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</si>
  <si>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</si>
  <si>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</si>
  <si>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</si>
  <si>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</si>
  <si>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</si>
  <si>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</si>
  <si>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</si>
  <si>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</si>
  <si>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</si>
  <si>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</si>
  <si>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</si>
  <si>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</si>
  <si>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</si>
  <si>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</si>
  <si>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</si>
  <si>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</si>
  <si>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</si>
  <si>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</si>
  <si>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</si>
  <si>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</si>
  <si>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</si>
  <si>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</si>
  <si>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</si>
  <si>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</si>
  <si>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</si>
  <si>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</si>
  <si>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</si>
  <si>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</si>
  <si>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</si>
  <si>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</si>
  <si>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住房保障支出</t>
  </si>
  <si>
    <t xml:space="preserve">  保障性安居工程支出</t>
  </si>
  <si>
    <t xml:space="preserve">    廉租住房</t>
  </si>
  <si>
    <t xml:space="preserve">    沉陷区治理</t>
  </si>
  <si>
    <t xml:space="preserve">    棚户区改造</t>
  </si>
  <si>
    <t xml:space="preserve">    少数民族地区游牧民定居工程</t>
  </si>
  <si>
    <t xml:space="preserve">    农村危房改造</t>
  </si>
  <si>
    <t xml:space="preserve">    公共租赁住房</t>
  </si>
  <si>
    <t xml:space="preserve">    保障性住房租金补贴</t>
  </si>
  <si>
    <t xml:space="preserve">    老旧小区改造</t>
  </si>
  <si>
    <t xml:space="preserve">    住房租赁市场发展</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</si>
  <si>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</si>
  <si>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</si>
  <si>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</si>
  <si>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</si>
  <si>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</si>
  <si>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</si>
  <si>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</si>
  <si>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</si>
  <si>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</si>
  <si>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</si>
  <si>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粮油事务</t>
  </si>
  <si>
    <t xml:space="preserve">    粮食财务与审计支出</t>
  </si>
  <si>
    <t xml:space="preserve">    粮食信息统计</t>
  </si>
  <si>
    <t xml:space="preserve">    粮食专项业务活动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</si>
  <si>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</si>
  <si>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</si>
  <si>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</si>
  <si>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</si>
  <si>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</si>
  <si>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</si>
  <si>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其他粮油事务支出</t>
  </si>
  <si>
    <t xml:space="preserve">  物资事务</t>
  </si>
  <si>
    <t xml:space="preserve">    铁路专用线</t>
  </si>
  <si>
    <t xml:space="preserve">    护库武警和民兵支出</t>
  </si>
  <si>
    <t xml:space="preserve">    物资保管与保养</t>
  </si>
  <si>
    <t xml:space="preserve">    专项贷款利息</t>
  </si>
  <si>
    <t xml:space="preserve">    物资转移</t>
  </si>
  <si>
    <t xml:space="preserve">    物资轮换</t>
  </si>
  <si>
    <t xml:space="preserve">    仓库建设</t>
  </si>
  <si>
    <t xml:space="preserve">    仓库安防</t>
  </si>
  <si>
    <t xml:space="preserve">    其他物资事务支出</t>
  </si>
  <si>
    <t xml:space="preserve">  能源储备</t>
  </si>
  <si>
    <t xml:space="preserve">    石油储备</t>
  </si>
  <si>
    <t xml:space="preserve">    天然铀能源储备</t>
  </si>
  <si>
    <t xml:space="preserve">    煤炭储备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</si>
  <si>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</si>
  <si>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</si>
  <si>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</si>
  <si>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</si>
  <si>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</si>
  <si>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</si>
  <si>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</si>
  <si>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</si>
  <si>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</si>
  <si>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</si>
  <si>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</si>
  <si>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</si>
  <si>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</si>
  <si>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</si>
  <si>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</si>
  <si>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</si>
  <si>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</si>
  <si>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</si>
  <si>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</si>
  <si>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</si>
  <si>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</si>
  <si>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</si>
  <si>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</si>
  <si>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</si>
  <si>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</si>
  <si>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安全生产基础</t>
  </si>
  <si>
    <t xml:space="preserve">    应急救援</t>
  </si>
  <si>
    <t xml:space="preserve">    应急管理</t>
  </si>
  <si>
    <t xml:space="preserve">    其他应急管理支出</t>
  </si>
  <si>
    <t xml:space="preserve">  消防事务</t>
  </si>
  <si>
    <t xml:space="preserve">    消防应急救援</t>
  </si>
  <si>
    <t xml:space="preserve">    其他消防事务支出</t>
  </si>
  <si>
    <t xml:space="preserve">  森林消防事务</t>
  </si>
  <si>
    <t xml:space="preserve">    森林消防应急救援</t>
  </si>
  <si>
    <t xml:space="preserve">    其他森林消防事务支出</t>
  </si>
  <si>
    <t xml:space="preserve">  煤矿安全</t>
  </si>
  <si>
    <t xml:space="preserve">    煤矿安全监察事务</t>
  </si>
  <si>
    <t xml:space="preserve">    煤矿应急救援事务</t>
  </si>
  <si>
    <t xml:space="preserve">    其他煤矿安全支出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</si>
  <si>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</si>
  <si>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</si>
  <si>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</si>
  <si>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</si>
  <si>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</si>
  <si>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</si>
  <si>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</si>
  <si>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</si>
  <si>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</si>
  <si>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</si>
  <si>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</si>
  <si>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</si>
  <si>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</si>
  <si>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</si>
  <si>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</si>
  <si>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中央自然灾害生活补助</t>
  </si>
  <si>
    <t xml:space="preserve">    地方自然灾害生活补助</t>
  </si>
  <si>
    <t xml:space="preserve">    自然灾害救灾补助</t>
  </si>
  <si>
    <t xml:space="preserve">    自然灾害灾后重建补助</t>
  </si>
  <si>
    <t xml:space="preserve">    其他自然灾害救灾及恢复重建支出</t>
  </si>
  <si>
    <t xml:space="preserve">  其他灾害防治及应急管理支出</t>
  </si>
  <si>
    <t>其他支出(类)</t>
  </si>
  <si>
    <t xml:space="preserve">  其他支出(款)</t>
  </si>
  <si>
    <t xml:space="preserve">    其他支出(项)</t>
  </si>
  <si>
    <t>债务付息支出</t>
  </si>
  <si>
    <t xml:space="preserve">  中央政府国内债务付息支出</t>
  </si>
  <si>
    <t xml:space="preserve">  中央政府国外债务付息支出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</si>
  <si>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</si>
  <si>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</si>
  <si>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</si>
  <si>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</si>
  <si>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</si>
  <si>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</si>
  <si>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中央政府国内债务发行费用支出</t>
  </si>
  <si>
    <t xml:space="preserve">  中央政府国外债务发行费用支出</t>
  </si>
  <si>
    <t xml:space="preserve">  地方政府一般债务发行费用支出</t>
  </si>
  <si>
    <t>2020年霍州市一般公共预算(基本)支出预算经济分类录入表</t>
  </si>
  <si>
    <t>预算数</t>
  </si>
  <si>
    <t>调整预算数</t>
  </si>
  <si>
    <t>一般公共预算基本支出</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</si>
  <si>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</si>
  <si>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</si>
  <si>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</si>
  <si>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</si>
  <si>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</si>
  <si>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</si>
  <si>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</si>
  <si>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</si>
  <si>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</si>
  <si>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</si>
  <si>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</si>
  <si>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</si>
  <si>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</si>
  <si>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</si>
  <si>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</si>
  <si>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</si>
  <si>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机关资本性支出(一)</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</si>
  <si>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</si>
  <si>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</si>
  <si>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</si>
  <si>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</si>
  <si>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</si>
  <si>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</si>
  <si>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</si>
  <si>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机关资本性支出(二)</t>
  </si>
  <si>
    <t>对事业单位经常性补助</t>
  </si>
  <si>
    <t xml:space="preserve">  工资福利支出</t>
  </si>
  <si>
    <t xml:space="preserve">  商品和服务支出</t>
  </si>
  <si>
    <t xml:space="preserve">  其他对事业单位补助</t>
  </si>
  <si>
    <t>对事业单位资本性补助</t>
  </si>
  <si>
    <t xml:space="preserve">  资本性支出(一)</t>
  </si>
  <si>
    <t xml:space="preserve">  资本性支出(二)</t>
  </si>
  <si>
    <t>对企业补助</t>
  </si>
  <si>
    <t xml:space="preserve">  费用补贴</t>
  </si>
  <si>
    <t xml:space="preserve">  利息补贴</t>
  </si>
  <si>
    <t xml:space="preserve">  其他对企业补助</t>
  </si>
  <si>
    <t>对企业资本性支出</t>
  </si>
  <si>
    <t xml:space="preserve">  对企业资本性支出(一)</t>
  </si>
  <si>
    <t xml:space="preserve">  对企业资本性支出(二)</t>
  </si>
  <si>
    <t>对个人和家庭的补助</t>
  </si>
  <si>
    <t xml:space="preserve">  社会福利和救助</t>
  </si>
  <si>
    <t xml:space="preserve">  助学金</t>
  </si>
  <si>
    <t xml:space="preserve">  个人农业生产补贴</t>
  </si>
  <si>
    <t xml:space="preserve">  离退休费</t>
  </si>
  <si>
    <t xml:space="preserve">  其他对个人和家庭补助</t>
  </si>
  <si>
    <t>对社会保障基金补助</t>
  </si>
  <si>
    <t xml:space="preserve">  对社会保险基金补助</t>
  </si>
  <si>
    <t>债务利息及费用支出</t>
  </si>
  <si>
    <t xml:space="preserve">  国内债务付息</t>
  </si>
  <si>
    <t xml:space="preserve">  国外债务付息</t>
  </si>
  <si>
    <t xml:space="preserve">  国内债务发行费用</t>
  </si>
  <si>
    <t xml:space="preserve">  国外债务发行费用</t>
  </si>
  <si>
    <t>其他支出</t>
  </si>
  <si>
    <t xml:space="preserve">  赠与</t>
  </si>
  <si>
    <t xml:space="preserve">  国家赔偿费用支出</t>
  </si>
  <si>
    <t xml:space="preserve">  对民间非营利组织和群众性自治组织补贴</t>
  </si>
  <si>
    <t>2020年霍州市一般公共预算(基本)支出决算经济分类录入表</t>
  </si>
  <si>
    <t>财政拨款列支数</t>
  </si>
  <si>
    <t>财政权责发生制列支数</t>
  </si>
  <si>
    <t>2020年度霍州市一般公共预算转移性收支决算录入表</t>
  </si>
  <si>
    <t>项目</t>
  </si>
  <si>
    <t>决 算 数</t>
  </si>
  <si>
    <t>上级补助收入</t>
  </si>
  <si>
    <t>补助下级支出</t>
  </si>
  <si>
    <t xml:space="preserve">  返还性收入</t>
  </si>
  <si>
    <t xml:space="preserve">  返还性支出</t>
  </si>
  <si>
    <t xml:space="preserve">    所得税基数返还收入</t>
  </si>
  <si>
    <t xml:space="preserve">    所得税基数返还支出</t>
  </si>
  <si>
    <t xml:space="preserve">    成品油税费改革税收返还收入</t>
  </si>
  <si>
    <t xml:space="preserve">    成品油税费改革税收返还支出</t>
  </si>
  <si>
    <t xml:space="preserve">    增值税税收返还收入</t>
  </si>
  <si>
    <t xml:space="preserve">    增值税税收返还支出</t>
  </si>
  <si>
    <t xml:space="preserve">    消费税税收返还收入</t>
  </si>
  <si>
    <t xml:space="preserve">    消费税税收返还支出</t>
  </si>
  <si>
    <t xml:space="preserve">    增值税“五五分享”税收返还收入</t>
  </si>
  <si>
    <t xml:space="preserve">    增值税“五五分享”税收返还支出</t>
  </si>
  <si>
    <t xml:space="preserve">    其他返还性收入</t>
  </si>
  <si>
    <t xml:space="preserve">    其他返还性支出</t>
  </si>
  <si>
    <t xml:space="preserve">  一般性转移支付收入</t>
  </si>
  <si>
    <t xml:space="preserve">  一般性转移支付支出</t>
  </si>
  <si>
    <t xml:space="preserve">    体制补助收入</t>
  </si>
  <si>
    <t xml:space="preserve">    体制补助支出</t>
  </si>
  <si>
    <t xml:space="preserve">    均衡性转移支付收入</t>
  </si>
  <si>
    <t xml:space="preserve">    均衡性转移支付支出</t>
  </si>
  <si>
    <t xml:space="preserve">    县级基本财力保障机制奖补资金收入</t>
  </si>
  <si>
    <t xml:space="preserve">    县级基本财力保障机制奖补资金支出</t>
  </si>
  <si>
    <t xml:space="preserve">    结算补助收入</t>
  </si>
  <si>
    <t xml:space="preserve">    结算补助支出</t>
  </si>
  <si>
    <t xml:space="preserve">    资源枯竭型城市转移支付补助收入</t>
  </si>
  <si>
    <t xml:space="preserve">    资源枯竭型城市转移支付补助支出</t>
  </si>
  <si>
    <t xml:space="preserve">    企业事业单位划转补助收入</t>
  </si>
  <si>
    <t xml:space="preserve">    企业事业单位划转补助支出</t>
  </si>
  <si>
    <t xml:space="preserve">    产粮(油)大县奖励资金收入</t>
  </si>
  <si>
    <t xml:space="preserve">    产粮(油)大县奖励资金支出</t>
  </si>
  <si>
    <t xml:space="preserve">    重点生态功能区转移支付收入</t>
  </si>
  <si>
    <t xml:space="preserve">    重点生态功能区转移支付支出</t>
  </si>
  <si>
    <t xml:space="preserve">    固定数额补助收入</t>
  </si>
  <si>
    <t xml:space="preserve">    固定数额补助支出</t>
  </si>
  <si>
    <t xml:space="preserve">    革命老区转移支付收入</t>
  </si>
  <si>
    <t xml:space="preserve">    革命老区转移支付支出</t>
  </si>
  <si>
    <t xml:space="preserve">    民族地区转移支付收入</t>
  </si>
  <si>
    <t xml:space="preserve">    民族地区转移支付支出</t>
  </si>
  <si>
    <t xml:space="preserve">    边境地区转移支付收入</t>
  </si>
  <si>
    <t xml:space="preserve">    边境地区转移支付支出</t>
  </si>
  <si>
    <t xml:space="preserve">    贫困地区转移支付收入</t>
  </si>
  <si>
    <t xml:space="preserve">    贫困地区转移支付支出</t>
  </si>
  <si>
    <t xml:space="preserve">    一般公共服务共同财政事权转移支付收入  </t>
  </si>
  <si>
    <t xml:space="preserve">    一般公共服务共同财政事权转移支付支出  </t>
  </si>
  <si>
    <t xml:space="preserve">    外交共同财政事权转移支付收入  </t>
  </si>
  <si>
    <t xml:space="preserve">    外交共同财政事权转移支付支出 </t>
  </si>
  <si>
    <t xml:space="preserve">    国防共同财政事权转移支付收入  </t>
  </si>
  <si>
    <t xml:space="preserve">    国防共同财政事权转移支付支出 </t>
  </si>
  <si>
    <t xml:space="preserve">    公共安全共同财政事权转移支付收入  </t>
  </si>
  <si>
    <t xml:space="preserve">    公共安全共同财政事权转移支付支出 </t>
  </si>
  <si>
    <t xml:space="preserve">    教育共同财政事权转移支付收入  </t>
  </si>
  <si>
    <t xml:space="preserve">    教育共同财政事权转移支付支出 </t>
  </si>
  <si>
    <t xml:space="preserve">    科学技术共同财政事权转移支付收入  </t>
  </si>
  <si>
    <t xml:space="preserve">    科学技术共同财政事权转移支付支出  </t>
  </si>
  <si>
    <t xml:space="preserve">    文化旅游体育与传媒共同财政事权转移支付收入  </t>
  </si>
  <si>
    <t xml:space="preserve">    文化旅游体育与传媒共同财政事权转移支付支出  </t>
  </si>
  <si>
    <t xml:space="preserve">    社会保障和就业共同财政事权转移支付收入  </t>
  </si>
  <si>
    <t xml:space="preserve">    社会保障和就业共同财政事权转移支付支出 </t>
  </si>
  <si>
    <t xml:space="preserve">    医疗卫生共同财政事权转移支付收入  </t>
  </si>
  <si>
    <t xml:space="preserve">    医疗卫生共同财政事权转移支付支出  </t>
  </si>
  <si>
    <t xml:space="preserve">    节能环保共同财政事权转移支付收入  </t>
  </si>
  <si>
    <t xml:space="preserve">    节能环保共同财政事权转移支付支出</t>
  </si>
  <si>
    <t xml:space="preserve">    城乡社区共同财政事权转移支付收入  </t>
  </si>
  <si>
    <t xml:space="preserve">    城乡社区共同财政事权转移支付支出</t>
  </si>
  <si>
    <t xml:space="preserve">    农林水共同财政事权转移支付收入  </t>
  </si>
  <si>
    <t xml:space="preserve">    农林水共同财政事权转移支付支出</t>
  </si>
  <si>
    <t xml:space="preserve">    交通运输共同财政事权转移支付收入  </t>
  </si>
  <si>
    <t xml:space="preserve">    交通运输共同财政事权转移支付支出 </t>
  </si>
  <si>
    <t xml:space="preserve">    资源勘探信息等共同财政事权转移支付收入  </t>
  </si>
  <si>
    <t xml:space="preserve">    资源勘探信息等共同财政事权转移支付支出 </t>
  </si>
  <si>
    <t xml:space="preserve">    商业服务业等共同财政事权转移支付收入  </t>
  </si>
  <si>
    <t xml:space="preserve">    商业服务业等共同财政事权转移支付支出</t>
  </si>
  <si>
    <t xml:space="preserve">    金融共同财政事权转移支付收入  </t>
  </si>
  <si>
    <t xml:space="preserve">    金融共同财政事权转移支付支出 </t>
  </si>
  <si>
    <t xml:space="preserve">    自然资源海洋气象等共同财政事权转移支付收入  </t>
  </si>
  <si>
    <t xml:space="preserve">    自然资源海洋气象等共同财政事权转移支付支出  </t>
  </si>
  <si>
    <t xml:space="preserve">    住房保障共同财政事权转移支付收入  </t>
  </si>
  <si>
    <t xml:space="preserve">    住房保障共同财政事权转移支付支出</t>
  </si>
  <si>
    <t xml:space="preserve">    粮油物资储备共同财政事权转移支付收入  </t>
  </si>
  <si>
    <t xml:space="preserve">    粮油物资储备共同财政事权转移支付支出</t>
  </si>
  <si>
    <t xml:space="preserve">    灾害防治及应急管理共同财政事权转移支付收入  </t>
  </si>
  <si>
    <t xml:space="preserve">    灾害防治及应急管理共同财政事权转移支付支出  </t>
  </si>
  <si>
    <t xml:space="preserve">    其他共同财政事权转移支付收入  </t>
  </si>
  <si>
    <t xml:space="preserve">    其他共同财政事权转移支付支出 </t>
  </si>
  <si>
    <t xml:space="preserve">    其他一般性转移支付收入</t>
  </si>
  <si>
    <t xml:space="preserve">    其他一般性转移支付支出</t>
  </si>
  <si>
    <t xml:space="preserve">  专项转移支付收入</t>
  </si>
  <si>
    <t xml:space="preserve">  专项转移支付支出</t>
  </si>
  <si>
    <t xml:space="preserve">    一般公共服务</t>
  </si>
  <si>
    <t xml:space="preserve">    外交</t>
  </si>
  <si>
    <t xml:space="preserve">    国防</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</si>
  <si>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</si>
  <si>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</si>
  <si>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</si>
  <si>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</si>
  <si>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</si>
  <si>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</si>
  <si>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</si>
  <si>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</si>
  <si>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</si>
  <si>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</si>
  <si>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</si>
  <si>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</si>
  <si>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</si>
  <si>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</si>
  <si>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</si>
  <si>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</si>
  <si>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</si>
  <si>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 xml:space="preserve">    其他收入</t>
  </si>
  <si>
    <t>下级上解收入</t>
  </si>
  <si>
    <t>上解上级支出</t>
  </si>
  <si>
    <t xml:space="preserve">  体制上解收入</t>
  </si>
  <si>
    <t xml:space="preserve">  体制上解支出</t>
  </si>
  <si>
    <t xml:space="preserve">  专项上解收入</t>
  </si>
  <si>
    <t xml:space="preserve">  专项上解支出</t>
  </si>
  <si>
    <t>待偿债置换一般债券上年结余</t>
  </si>
  <si>
    <t>上年结余</t>
  </si>
  <si>
    <t xml:space="preserve">调入资金   </t>
  </si>
  <si>
    <t>调出资金</t>
  </si>
  <si>
    <t xml:space="preserve">  从政府性基金预算调入</t>
  </si>
  <si>
    <t xml:space="preserve">  从抗疫特别国债调入</t>
  </si>
  <si>
    <t xml:space="preserve">  从国有资本经营预算调入</t>
  </si>
  <si>
    <t xml:space="preserve">  从其他资金调入</t>
  </si>
  <si>
    <t>债务收入</t>
  </si>
  <si>
    <t>债务还本支出</t>
  </si>
  <si>
    <t xml:space="preserve">  地方政府债务收入</t>
  </si>
  <si>
    <t xml:space="preserve">  地方政府一般债务还本支出</t>
  </si>
  <si>
    <t xml:space="preserve">    一般债务收入</t>
  </si>
  <si>
    <t xml:space="preserve">    地方政府一般债券还本支出</t>
  </si>
  <si>
    <t xml:space="preserve">      地方政府一般债券收入</t>
  </si>
  <si>
    <t xml:space="preserve">    地方政府向外国政府借款还本支出</t>
  </si>
  <si>
    <t xml:space="preserve">      地方政府向外国政府借款收入</t>
  </si>
  <si>
    <t xml:space="preserve">    地方政府向国际组织借款还本支出</t>
  </si>
  <si>
    <t xml:space="preserve">      地方政府向国际组织借款收入</t>
  </si>
  <si>
    <t xml:space="preserve">    地方政府其他一般债务还本支出</t>
  </si>
  <si>
    <t xml:space="preserve">      地方政府其他一般债务收入</t>
  </si>
  <si>
    <t>债务转贷收入</t>
  </si>
  <si>
    <t>债务转贷支出</t>
  </si>
  <si>
    <t xml:space="preserve">  地方政府一般债务转贷收入</t>
  </si>
  <si>
    <t xml:space="preserve">  地方政府一般债券转贷支出</t>
  </si>
  <si>
    <t xml:space="preserve">    地方政府一般债券转贷收入</t>
  </si>
  <si>
    <t xml:space="preserve">  地方政府向外国政府借款转贷支出</t>
  </si>
  <si>
    <t xml:space="preserve">    地方政府向外国政府借款转贷收入</t>
  </si>
  <si>
    <t xml:space="preserve">  地方政府向国际组织借款转贷支出</t>
  </si>
  <si>
    <t xml:space="preserve">    地方政府向国际组织借款转贷收入</t>
  </si>
  <si>
    <t xml:space="preserve">  地方政府其他一般债务转贷支出</t>
  </si>
  <si>
    <t xml:space="preserve">    地方政府其他一般债务转贷收入</t>
  </si>
  <si>
    <t>国债转贷收入</t>
  </si>
  <si>
    <t>补充预算周转金</t>
  </si>
  <si>
    <t>国债转贷资金上年结余</t>
  </si>
  <si>
    <t>拨付国债转贷资金数</t>
  </si>
  <si>
    <t>国债转贷转补助数</t>
  </si>
  <si>
    <t>国债转贷资金结余</t>
  </si>
  <si>
    <t>动用预算稳定调节基金</t>
  </si>
  <si>
    <t>安排预算稳定调节基金</t>
  </si>
  <si>
    <t>接受其他地区援助收入</t>
  </si>
  <si>
    <t xml:space="preserve">  接受其他省(自治区、直辖市、计划单列市)援助收入</t>
  </si>
  <si>
    <t xml:space="preserve">  援助其他省(自治区、直辖市、计划单列市)支出</t>
  </si>
  <si>
    <t xml:space="preserve">  接受省内其他地市(区)援助收入</t>
  </si>
  <si>
    <t xml:space="preserve">  援助省内其他地市(区)支出</t>
  </si>
  <si>
    <t xml:space="preserve">  接受市内其他县市(区)援助收入</t>
  </si>
  <si>
    <t xml:space="preserve">  援助市内其他县市(区)支出</t>
  </si>
  <si>
    <t>省补助计划单列市收入</t>
  </si>
  <si>
    <t>计划单列市上解省支出</t>
  </si>
  <si>
    <t>计划单列市上解省收入</t>
  </si>
  <si>
    <t>省补助计划单列市支出</t>
  </si>
  <si>
    <t>待偿债置换一般债券结余</t>
  </si>
  <si>
    <t>年终结余</t>
  </si>
  <si>
    <t>减:结转下年的支出</t>
  </si>
  <si>
    <t>净结余</t>
  </si>
  <si>
    <t>收  入  总  计</t>
  </si>
  <si>
    <t>支  出  总  计</t>
  </si>
  <si>
    <t>2020年度霍州市一般公共预算收入预算变动情况录入表</t>
  </si>
  <si>
    <t>变动项目</t>
  </si>
  <si>
    <t>上级专项调整数</t>
  </si>
  <si>
    <t>增加(减少)预算指标</t>
  </si>
  <si>
    <t>小计</t>
  </si>
  <si>
    <t>企业上下划</t>
  </si>
  <si>
    <t>其他</t>
  </si>
  <si>
    <t xml:space="preserve">  个人所得税</t>
  </si>
  <si>
    <t xml:space="preserve">  车船税</t>
  </si>
  <si>
    <t xml:space="preserve">  船舶吨税</t>
  </si>
  <si>
    <t xml:space="preserve">  车辆购置税</t>
  </si>
  <si>
    <t xml:space="preserve">  关税</t>
  </si>
  <si>
    <t xml:space="preserve">  耕地占用税</t>
  </si>
  <si>
    <t xml:space="preserve">  契税</t>
  </si>
  <si>
    <t xml:space="preserve">  烟叶税</t>
  </si>
  <si>
    <t xml:space="preserve">  环境保护税</t>
  </si>
  <si>
    <t xml:space="preserve">  其他税收收入</t>
  </si>
  <si>
    <t xml:space="preserve">  其他收入</t>
  </si>
  <si>
    <t>2020年度霍州市一般公共预算支出预算变动及结余、结转情况录入表</t>
  </si>
  <si>
    <t>预算结余</t>
  </si>
  <si>
    <t>结转下年使用数</t>
  </si>
  <si>
    <t>返还性收入</t>
  </si>
  <si>
    <t>一般性转移支付</t>
  </si>
  <si>
    <t>专项转移支付</t>
  </si>
  <si>
    <t>上年结转使用数</t>
  </si>
  <si>
    <t>调入资金</t>
  </si>
  <si>
    <t>动支预备费</t>
  </si>
  <si>
    <t>科目调剂</t>
  </si>
  <si>
    <t>本年短收安排</t>
  </si>
  <si>
    <t>补助下级专款</t>
  </si>
  <si>
    <t>省补助计划单列市</t>
  </si>
  <si>
    <t xml:space="preserve">  其他共产党事务支出</t>
  </si>
  <si>
    <t xml:space="preserve">  其他一般公共服务支出</t>
  </si>
  <si>
    <t xml:space="preserve">  对外宣传</t>
  </si>
  <si>
    <t xml:space="preserve">  其他外交支出</t>
  </si>
  <si>
    <t xml:space="preserve">  现役部队</t>
  </si>
  <si>
    <t xml:space="preserve">  国防科研事业</t>
  </si>
  <si>
    <t xml:space="preserve">  专项工程</t>
  </si>
  <si>
    <t xml:space="preserve">  其他国防支出</t>
  </si>
  <si>
    <t xml:space="preserve">  武装警察部队</t>
  </si>
  <si>
    <t xml:space="preserve">  其他公共安全支出</t>
  </si>
  <si>
    <t xml:space="preserve">  其他教育支出</t>
  </si>
  <si>
    <t xml:space="preserve">  其他科学技术支出</t>
  </si>
  <si>
    <t xml:space="preserve">  其他文化旅游体育与传媒支出</t>
  </si>
  <si>
    <t xml:space="preserve">  其他社会保障和就业支出</t>
  </si>
  <si>
    <t xml:space="preserve">  老龄卫生健康事务</t>
  </si>
  <si>
    <t xml:space="preserve">  其他卫生健康支出</t>
  </si>
  <si>
    <t xml:space="preserve">  已垦草原退耕还草</t>
  </si>
  <si>
    <t xml:space="preserve">  能源节约利用</t>
  </si>
  <si>
    <t xml:space="preserve">  可再生能源</t>
  </si>
  <si>
    <t xml:space="preserve">  循环经济</t>
  </si>
  <si>
    <t xml:space="preserve">  其他节能环保支出</t>
  </si>
  <si>
    <t xml:space="preserve">  城乡社区规划与管理</t>
  </si>
  <si>
    <t xml:space="preserve">  城乡社区环境卫生</t>
  </si>
  <si>
    <t xml:space="preserve">  建设市场管理与监督</t>
  </si>
  <si>
    <t xml:space="preserve">  其他城乡社区支出</t>
  </si>
  <si>
    <t xml:space="preserve">  其他农林水支出</t>
  </si>
  <si>
    <t xml:space="preserve">  其他交通运输支出</t>
  </si>
  <si>
    <t xml:space="preserve">  其他资源勘探工业信息等支出</t>
  </si>
  <si>
    <t xml:space="preserve">  其他商业服务业等支出</t>
  </si>
  <si>
    <t xml:space="preserve">  其他金融支出</t>
  </si>
  <si>
    <t xml:space="preserve">  其他自然资源海洋气象等支出</t>
  </si>
  <si>
    <t>预备费</t>
  </si>
  <si>
    <t xml:space="preserve">  年初预留</t>
  </si>
  <si>
    <t>2020年度霍州市政府性基金预算收入决算录入表</t>
  </si>
  <si>
    <t>政府性基金预算收入</t>
  </si>
  <si>
    <t>政府性基金收入(款)</t>
  </si>
  <si>
    <t xml:space="preserve">  农网还贷资金收入</t>
  </si>
  <si>
    <t xml:space="preserve">    中央农网还贷资金收入</t>
  </si>
  <si>
    <t xml:space="preserve">    地方农网还贷资金收入</t>
  </si>
  <si>
    <t xml:space="preserve">  铁路建设基金收入</t>
  </si>
  <si>
    <t xml:space="preserve">  民航发展基金收入</t>
  </si>
  <si>
    <t xml:space="preserve">  海南省高等级公路车辆通行附加费收入</t>
  </si>
  <si>
    <t xml:space="preserve">  港口建设费收入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</si>
  <si>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</si>
  <si>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</si>
  <si>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</si>
  <si>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</si>
  <si>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</si>
  <si>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</si>
  <si>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</si>
  <si>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</si>
  <si>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</si>
  <si>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</si>
  <si>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大中型水库移民后期扶持基金收入</t>
  </si>
  <si>
    <t xml:space="preserve">  大中型水库库区基金收入</t>
  </si>
  <si>
    <t xml:space="preserve">    中央大中型水库库区基金收入</t>
  </si>
  <si>
    <t xml:space="preserve">    地方大中型水库库区基金收入</t>
  </si>
  <si>
    <t xml:space="preserve">  三峡水库库区基金收入</t>
  </si>
  <si>
    <t xml:space="preserve">  中央特别国债经营基金收入</t>
  </si>
  <si>
    <t xml:space="preserve">  中央特别国债经营基金财务收入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</si>
  <si>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</si>
  <si>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</si>
  <si>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</si>
  <si>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</si>
  <si>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</si>
  <si>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</si>
  <si>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中央重大水利工程建设资金</t>
  </si>
  <si>
    <t xml:space="preserve">    地方重大水利工程建设资金</t>
  </si>
  <si>
    <t xml:space="preserve">  车辆通行费</t>
  </si>
  <si>
    <t xml:space="preserve">  核电站乏燃料处理处置基金收入</t>
  </si>
  <si>
    <t xml:space="preserve">  可再生能源电价附加收入</t>
  </si>
  <si>
    <t xml:space="preserve">  船舶油污损害赔偿基金收入</t>
  </si>
  <si>
    <t xml:space="preserve">  废弃电器电子产品处理基金收入</t>
  </si>
  <si>
    <t xml:space="preserve">    税务部门征收的废弃电器电子产品处理基金收入</t>
  </si>
  <si>
    <t xml:space="preserve">    海关征收的废弃电器电子产品处理基金收入</t>
  </si>
  <si>
    <t xml:space="preserve">  污水处理费收入</t>
  </si>
  <si>
    <t xml:space="preserve">  彩票发行机构和彩票销售机构的业务费用</t>
  </si>
  <si>
    <t xml:space="preserve">    福利彩票发行机构的业务费用</t>
  </si>
  <si>
    <t xml:space="preserve">    体育彩票发行机构的业务费用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</si>
  <si>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</si>
  <si>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</si>
  <si>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</si>
  <si>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</si>
  <si>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</si>
  <si>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其他政府性基金收入</t>
  </si>
  <si>
    <t>专项债券对应项目专项收入</t>
  </si>
  <si>
    <t xml:space="preserve">  海南省高等级公路车辆通行附加费专项债务对应项目专项收入  </t>
  </si>
  <si>
    <t xml:space="preserve">  港口建设费专项债务对应项目专项收入  </t>
  </si>
  <si>
    <t xml:space="preserve">  国家电影事业发展专项资金专项债务对应项目专项收入  </t>
  </si>
  <si>
    <t xml:space="preserve">  国有土地使用权出让金专项债务对应项目专项收入  </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</si>
  <si>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</si>
  <si>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</si>
  <si>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</si>
  <si>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</si>
  <si>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</si>
  <si>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城市基础设施配套费专项债务对应项目专项收入  </t>
  </si>
  <si>
    <t xml:space="preserve">  小型水库移民扶助基金专项债务对应项目专项收入  </t>
  </si>
  <si>
    <t xml:space="preserve">  国家重大水利工程建设基金专项债务对应项目专项收入  </t>
  </si>
  <si>
    <t xml:space="preserve">  车辆通行费专项债务对应项目专项收入  </t>
  </si>
  <si>
    <t xml:space="preserve">    政府收费公路专项债券对应项目专项收入  </t>
  </si>
  <si>
    <t xml:space="preserve">    其他车辆通行费专项债务对应项目专项收入  </t>
  </si>
  <si>
    <t xml:space="preserve">  污水处理费专项债务对应项目专项收入  </t>
  </si>
  <si>
    <t xml:space="preserve">  其他政府性基金专项债务对应项目专项收入  </t>
  </si>
  <si>
    <t xml:space="preserve">    其他地方自行试点项目收益专项债券对应项目专项收入  </t>
  </si>
  <si>
    <t xml:space="preserve">    其他政府性基金专项债务对应项目专项收入  </t>
  </si>
  <si>
    <t>2020年度霍州市政府性基金预算支出决算功能分类录入表</t>
  </si>
  <si>
    <t>政府性基金预算支出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</si>
  <si>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</si>
  <si>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</si>
  <si>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</si>
  <si>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</si>
  <si>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</si>
  <si>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</si>
  <si>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</si>
  <si>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</si>
  <si>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</si>
  <si>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</si>
  <si>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</si>
  <si>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</si>
  <si>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</si>
  <si>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</si>
  <si>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</si>
  <si>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</si>
  <si>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</si>
  <si>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</si>
  <si>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</si>
  <si>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</si>
  <si>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</si>
  <si>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</si>
  <si>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大中型水库移民后期扶持基金支出</t>
  </si>
  <si>
    <t xml:space="preserve">    移民补助</t>
  </si>
  <si>
    <t xml:space="preserve">    基础设施建设和经济发展</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</si>
  <si>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</si>
  <si>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</si>
  <si>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</si>
  <si>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</si>
  <si>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</si>
  <si>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</si>
  <si>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</si>
  <si>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</si>
  <si>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</si>
  <si>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</si>
  <si>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</si>
  <si>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</si>
  <si>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</si>
  <si>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</si>
  <si>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</si>
  <si>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</si>
  <si>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</si>
  <si>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</si>
  <si>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</si>
  <si>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</si>
  <si>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</si>
  <si>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</si>
  <si>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</si>
  <si>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</si>
  <si>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</si>
  <si>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</si>
  <si>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</si>
  <si>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</si>
  <si>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</si>
  <si>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</si>
  <si>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</si>
  <si>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</si>
  <si>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</si>
  <si>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</si>
  <si>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</si>
  <si>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</si>
  <si>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</si>
  <si>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</si>
  <si>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</si>
  <si>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</si>
  <si>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</si>
  <si>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</si>
  <si>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</si>
  <si>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</si>
  <si>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</si>
  <si>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</si>
  <si>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</si>
  <si>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</si>
  <si>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</si>
  <si>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</si>
  <si>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</si>
  <si>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</si>
  <si>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</si>
  <si>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</si>
  <si>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</si>
  <si>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</si>
  <si>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</si>
  <si>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</si>
  <si>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</si>
  <si>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</si>
  <si>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</si>
  <si>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</si>
  <si>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大中型水库库区基金安排的支出</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</si>
  <si>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</si>
  <si>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</si>
  <si>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</si>
  <si>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</si>
  <si>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</si>
  <si>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</si>
  <si>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</si>
  <si>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</si>
  <si>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</si>
  <si>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</si>
  <si>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</si>
  <si>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</si>
  <si>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</si>
  <si>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</si>
  <si>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</si>
  <si>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</si>
  <si>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</si>
  <si>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</si>
  <si>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</si>
  <si>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</si>
  <si>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</si>
  <si>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</si>
  <si>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</si>
  <si>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</si>
  <si>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</si>
  <si>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港口建设费安排的支出</t>
  </si>
  <si>
    <t xml:space="preserve">    航道建设和维护</t>
  </si>
  <si>
    <t xml:space="preserve">    航运保障系统建设</t>
  </si>
  <si>
    <t xml:space="preserve">    其他港口建设费安排的支出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</si>
  <si>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</si>
  <si>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</si>
  <si>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</si>
  <si>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</si>
  <si>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</si>
  <si>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</si>
  <si>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</si>
  <si>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</si>
  <si>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</si>
  <si>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</si>
  <si>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</si>
  <si>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</si>
  <si>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</si>
  <si>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</si>
  <si>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</si>
  <si>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</si>
  <si>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</si>
  <si>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</si>
  <si>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</si>
  <si>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</si>
  <si>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</si>
  <si>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</si>
  <si>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</si>
  <si>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</si>
  <si>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</si>
  <si>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</si>
  <si>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</si>
  <si>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</si>
  <si>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</si>
  <si>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</si>
  <si>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港口建设费对应专项债务收入安排的支出  </t>
  </si>
  <si>
    <t xml:space="preserve">    港口设施  </t>
  </si>
  <si>
    <t xml:space="preserve">    航运保障系统建设  </t>
  </si>
  <si>
    <t xml:space="preserve">    其他港口建设费对应专项债务收入安排的支出  </t>
  </si>
  <si>
    <t xml:space="preserve">  农网还贷资金支出</t>
  </si>
  <si>
    <t xml:space="preserve">    中央农网还贷资金支出</t>
  </si>
  <si>
    <t xml:space="preserve">    地方农网还贷资金支出</t>
  </si>
  <si>
    <t xml:space="preserve">    其他农网还贷资金支出</t>
  </si>
  <si>
    <t xml:space="preserve">    中央特别国债经营基金支出</t>
  </si>
  <si>
    <t xml:space="preserve">    中央特别国债经营基金财务支出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</si>
  <si>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</si>
  <si>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</si>
  <si>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</si>
  <si>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</si>
  <si>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</si>
  <si>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</si>
  <si>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</si>
  <si>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</si>
  <si>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</si>
  <si>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</si>
  <si>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</si>
  <si>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</si>
  <si>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</si>
  <si>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</si>
  <si>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</si>
  <si>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</si>
  <si>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</si>
  <si>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</si>
  <si>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</si>
  <si>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</si>
  <si>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</si>
  <si>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用于扶贫的彩票公益金支出</t>
  </si>
  <si>
    <t xml:space="preserve">    用于法律援助的彩票公益金支出</t>
  </si>
  <si>
    <t xml:space="preserve">    用于城乡医疗救助的彩票公益金支出</t>
  </si>
  <si>
    <t xml:space="preserve">    用于其他社会公益事业的彩票公益金支出</t>
  </si>
  <si>
    <t xml:space="preserve">  地方政府专项债务付息支出</t>
  </si>
  <si>
    <t xml:space="preserve">    海南省高等级公路车辆通行附加费债务付息支出</t>
  </si>
  <si>
    <t xml:space="preserve">    港口建设费债务付息支出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</si>
  <si>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</si>
  <si>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</si>
  <si>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</si>
  <si>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</si>
  <si>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</si>
  <si>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</si>
  <si>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</si>
  <si>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</si>
  <si>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</si>
  <si>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</si>
  <si>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</si>
  <si>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</si>
  <si>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</si>
  <si>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</si>
  <si>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</si>
  <si>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</si>
  <si>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港口建设费债务发行费用支出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</si>
  <si>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</si>
  <si>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</si>
  <si>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</si>
  <si>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</si>
  <si>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</si>
  <si>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</si>
  <si>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</si>
  <si>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</si>
  <si>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</si>
  <si>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</si>
  <si>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</si>
  <si>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</si>
  <si>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</si>
  <si>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</si>
  <si>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</si>
  <si>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</si>
  <si>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</si>
  <si>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</si>
  <si>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</si>
  <si>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</si>
  <si>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</si>
  <si>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</si>
  <si>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</si>
  <si>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</si>
  <si>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</si>
  <si>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</si>
  <si>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</si>
  <si>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</si>
  <si>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援企稳岗补贴</t>
  </si>
  <si>
    <t xml:space="preserve">    困难群众基本生活补助</t>
  </si>
  <si>
    <t xml:space="preserve">    其他抗疫相关支出</t>
  </si>
  <si>
    <t>2020年度霍州市政府性基金预算收支及结余情况录入表</t>
  </si>
  <si>
    <t>收入项目</t>
  </si>
  <si>
    <t>待偿债置换专项债券上年结余</t>
  </si>
  <si>
    <t>支出项目</t>
  </si>
  <si>
    <t>结余项目</t>
  </si>
  <si>
    <t>待偿债置换专项债券结余</t>
  </si>
  <si>
    <t>政府性基金预算结余</t>
  </si>
  <si>
    <t>核电站乏燃料处理处置基金收入</t>
  </si>
  <si>
    <t>核电站乏燃料处理处置基金支出</t>
  </si>
  <si>
    <t>核电站乏燃料处理处置基金结余</t>
  </si>
  <si>
    <t>国家电影事业发展专项资金相关收入</t>
  </si>
  <si>
    <t>国家电影事业发展专项资金相关支出</t>
  </si>
  <si>
    <t>国家电影事业发展专项资金相关结余</t>
  </si>
  <si>
    <t>旅游发展基金收入</t>
  </si>
  <si>
    <t>旅游发展基金支出</t>
  </si>
  <si>
    <t>旅游发展基金结余</t>
  </si>
  <si>
    <t>大中型水库移民后期扶持基金收入</t>
  </si>
  <si>
    <t>大中型水库移民后期扶持基金支出</t>
  </si>
  <si>
    <t>大中型水库移民后期扶持基金结余</t>
  </si>
  <si>
    <t>小型水库移民扶助基金相关收入</t>
  </si>
  <si>
    <t>小型水库移民扶助基金相关支出</t>
  </si>
  <si>
    <t>小型水库移民扶助基金相关结余</t>
  </si>
  <si>
    <t>可再生能源电价附加收入</t>
  </si>
  <si>
    <t>可再生能源电价附加收入安排的支出</t>
  </si>
  <si>
    <t>可再生能源电价附加结余</t>
  </si>
  <si>
    <t>废弃电器电子产品处理基金收入</t>
  </si>
  <si>
    <t>废弃电器电子产品处理基金支出</t>
  </si>
  <si>
    <t>废弃电器电子产品处理基金结余</t>
  </si>
  <si>
    <t>国有土地使用权出让相关收入</t>
  </si>
  <si>
    <t>国有土地使用权出让相关支出</t>
  </si>
  <si>
    <t>国有土地使用权出让相关结余</t>
  </si>
  <si>
    <t>国有土地收益基金相关收入</t>
  </si>
  <si>
    <t>国有土地收益基金相关支出</t>
  </si>
  <si>
    <t>国有土地收益基金相关结余</t>
  </si>
  <si>
    <t>农业土地开发资金相关收入</t>
  </si>
  <si>
    <t>农业土地开发资金相关支出</t>
  </si>
  <si>
    <t>农业土地开发资金相关结余</t>
  </si>
  <si>
    <t>城市基础设施配套费相关收入</t>
  </si>
  <si>
    <t>城市基础设施配套费相关支出</t>
  </si>
  <si>
    <t>城市基础设施配套费相关结余</t>
  </si>
  <si>
    <t>污水处理费相关收入</t>
  </si>
  <si>
    <t>污水处理费相关支出</t>
  </si>
  <si>
    <t>污水处理费相关结余</t>
  </si>
  <si>
    <t>大中型水库库区基金相关收入</t>
  </si>
  <si>
    <t>大中型水库库区基金相关支出</t>
  </si>
  <si>
    <t>大中型水库库区基金相关结余</t>
  </si>
  <si>
    <t>三峡水库库区基金收入</t>
  </si>
  <si>
    <t>三峡水库库区基金支出</t>
  </si>
  <si>
    <t>三峡水库库区基金结余</t>
  </si>
  <si>
    <t>国家重大水利工程建设基金相关收入</t>
  </si>
  <si>
    <t>国家重大水利工程建设基金相关支出</t>
  </si>
  <si>
    <t>国家重大水利工程建设基金相关结余</t>
  </si>
  <si>
    <t>海南省高等级公路车辆通行附加费相关收入</t>
  </si>
  <si>
    <t>海南省高等级公路车辆通行附加费相关支出</t>
  </si>
  <si>
    <t>海南省高等级公路车辆通行附加费相关结余</t>
  </si>
  <si>
    <t>车辆通行费相关收入</t>
  </si>
  <si>
    <t>车辆通行费相关支出</t>
  </si>
  <si>
    <t>车辆通行费相关结余</t>
  </si>
  <si>
    <t>港口建设费相关收入</t>
  </si>
  <si>
    <t>港口建设费相关支出</t>
  </si>
  <si>
    <t>港口建设费相关结余</t>
  </si>
  <si>
    <t>铁路建设基金收入</t>
  </si>
  <si>
    <t>铁路建设基金支出</t>
  </si>
  <si>
    <t>铁路建设基金结余</t>
  </si>
  <si>
    <t>船舶油污损害赔偿基金收入</t>
  </si>
  <si>
    <t>船舶油污损害赔偿基金支出</t>
  </si>
  <si>
    <t>船舶油污损害赔偿基金结余</t>
  </si>
  <si>
    <t>民航发展基金收入</t>
  </si>
  <si>
    <t>民航发展基金支出</t>
  </si>
  <si>
    <t>民航发展基金结余</t>
  </si>
  <si>
    <t>农网还贷资金收入</t>
  </si>
  <si>
    <t>农网还贷资金支出</t>
  </si>
  <si>
    <t>农网还贷资金结余</t>
  </si>
  <si>
    <t>中央特别国债经营基金收入</t>
  </si>
  <si>
    <t>中央特别国债经营基金支出</t>
  </si>
  <si>
    <t>中央特别国债经营基金结余</t>
  </si>
  <si>
    <t>中央特别国债经营基金财务收入</t>
  </si>
  <si>
    <t>中央特别国债经营基金财务支出</t>
  </si>
  <si>
    <t>中央特别国债经营基金财务结余</t>
  </si>
  <si>
    <t>彩票发行机构和彩票销售机构的业务费用</t>
  </si>
  <si>
    <t>彩票发行销售机构业务费安排的支出</t>
  </si>
  <si>
    <t>彩票发行机构和彩票销售机构的业务费用结余</t>
  </si>
  <si>
    <t>彩票公益金收入</t>
  </si>
  <si>
    <t>彩票公益金安排的支出</t>
  </si>
  <si>
    <t>彩票公益金结余</t>
  </si>
  <si>
    <t>其他政府性基金相关收入</t>
  </si>
  <si>
    <t>其他政府性基金相关支出</t>
  </si>
  <si>
    <t>其他政府性基金相关结余</t>
  </si>
  <si>
    <t>抗疫特别国债收入</t>
  </si>
  <si>
    <t>抗疫特别国债结余</t>
  </si>
  <si>
    <t>2020年度霍州市政府性基金预算转移性收支决算录入表</t>
  </si>
  <si>
    <t>政府性基金预算上级补助收入</t>
  </si>
  <si>
    <t>政府性基金预算补助下级支出</t>
  </si>
  <si>
    <t xml:space="preserve">  政府性基金转移支付收入</t>
  </si>
  <si>
    <t xml:space="preserve">  政府性基金转移支付支出</t>
  </si>
  <si>
    <t xml:space="preserve">  抗疫特别国债转移支付收入</t>
  </si>
  <si>
    <t xml:space="preserve">  抗疫特别国债转移支付支出</t>
  </si>
  <si>
    <t>政府性基金预算下级上解收入</t>
  </si>
  <si>
    <t>政府性基金预算上解上级支出</t>
  </si>
  <si>
    <t>政府性基金预算上年结余</t>
  </si>
  <si>
    <t xml:space="preserve">  一般公共预算调入</t>
  </si>
  <si>
    <t xml:space="preserve">  政府性基金预算调出资金</t>
  </si>
  <si>
    <t xml:space="preserve">  其他调入资金</t>
  </si>
  <si>
    <t xml:space="preserve">  抗疫特别国债调出资金</t>
  </si>
  <si>
    <t xml:space="preserve">  地方政府专项债务还本支出</t>
  </si>
  <si>
    <t xml:space="preserve">    专项债务收入</t>
  </si>
  <si>
    <t xml:space="preserve">  抗疫特别国债还本支出</t>
  </si>
  <si>
    <t xml:space="preserve">  地方政府专项债务转贷收入</t>
  </si>
  <si>
    <t>政府性基金预算省补助计划单列市收入</t>
  </si>
  <si>
    <t>政府性基金预算省补助计划单列市支出</t>
  </si>
  <si>
    <t>政府性基金预算计划单列市上解省收入</t>
  </si>
  <si>
    <t>政府性基金预算计划单列市上解省支出</t>
  </si>
  <si>
    <t>政府性基金预算年终结余</t>
  </si>
  <si>
    <t>收　　入　　总　　计　</t>
  </si>
  <si>
    <t>支　　出　　总　　计　</t>
  </si>
  <si>
    <t>2020年度霍州市政府性基金预算收入预算变动情况录入表</t>
  </si>
  <si>
    <t>预算科目</t>
  </si>
  <si>
    <t>海南省高等级公路车辆通行附加费收入</t>
  </si>
  <si>
    <t>港口建设费收入</t>
  </si>
  <si>
    <t>国家电影事业发展专项资金收入</t>
  </si>
  <si>
    <t>国有土地收益基金收入</t>
  </si>
  <si>
    <t>农业土地开发资金收入</t>
  </si>
  <si>
    <t>国有土地使用权出让收入</t>
  </si>
  <si>
    <t>大中型水库库区基金收入</t>
  </si>
  <si>
    <t>城市基础设施配套费收入</t>
  </si>
  <si>
    <t>小型水库移民扶助基金收入</t>
  </si>
  <si>
    <t>国家重大水利工程建设基金收入</t>
  </si>
  <si>
    <t>车辆通行费</t>
  </si>
  <si>
    <t>污水处理费收入</t>
  </si>
  <si>
    <t>其他政府性基金收入</t>
  </si>
  <si>
    <t>海南省高等级公路车辆通行附加费专项债务对应项目专项收入</t>
  </si>
  <si>
    <t>港口建设费专项债务对应项目专项收入</t>
  </si>
  <si>
    <t>国家电影事业发展专项资金专项债务对应项目专项收入</t>
  </si>
  <si>
    <t>国有土地使用权出让金专项债务对应项目专项收入</t>
  </si>
  <si>
    <t>农业土地开发资金专项债务对应项目专项收入</t>
  </si>
  <si>
    <t>大中型水库库区基金专项债务对应项目专项收入</t>
  </si>
  <si>
    <t>城市基础设施配套费专项债务对应项目专项收入</t>
  </si>
  <si>
    <t>小型水库移民扶助基金专项债务对应项目专项收入</t>
  </si>
  <si>
    <t>国家重大水利工程建设基金专项债务对应项目专项收入</t>
  </si>
  <si>
    <t>车辆通行费专项债务对应项目专项收入</t>
  </si>
  <si>
    <t>污水处理费专项债务对应项目专项收入</t>
  </si>
  <si>
    <t>其他政府性基金专项债务对应项目专项收入</t>
  </si>
  <si>
    <t>2020年度霍州市政府性基金预算支出预算变动情况录入表</t>
  </si>
  <si>
    <t>专项补助</t>
  </si>
  <si>
    <t>动用上年结余</t>
  </si>
  <si>
    <t>2020年度霍州市国有资本经营预算收支决算录入表</t>
  </si>
  <si>
    <t>国有资本经营预算收入</t>
  </si>
  <si>
    <t>国有资本经营预算支出</t>
  </si>
  <si>
    <t xml:space="preserve">    国有资本经营预算补充社保基金支出</t>
  </si>
  <si>
    <t xml:space="preserve">      烟草企业利润收入</t>
  </si>
  <si>
    <t xml:space="preserve">      石油石化企业利润收入</t>
  </si>
  <si>
    <t xml:space="preserve">  解决历史遗留问题及改革成本支出</t>
  </si>
  <si>
    <t xml:space="preserve">      电力企业利润收入</t>
  </si>
  <si>
    <t xml:space="preserve">    厂办大集体改革支出</t>
  </si>
  <si>
    <t xml:space="preserve">      电信企业利润收入</t>
  </si>
  <si>
    <t xml:space="preserve">    "三供一业"移交补助支出</t>
  </si>
  <si>
    <t xml:space="preserve">      煤炭企业利润收入</t>
  </si>
  <si>
    <t xml:space="preserve">    国有企业办职教幼教补助支出</t>
  </si>
  <si>
    <t xml:space="preserve">      有色冶金采掘企业利润收入</t>
  </si>
  <si>
    <t xml:space="preserve">    国有企业办公共服务机构移交补助支出</t>
  </si>
  <si>
    <t xml:space="preserve">      钢铁企业利润收入</t>
  </si>
  <si>
    <t xml:space="preserve">    国有企业退休人员社会化管理补助支出</t>
  </si>
  <si>
    <t xml:space="preserve">      化工企业利润收入</t>
  </si>
  <si>
    <t xml:space="preserve">    国有企业棚户区改造支出</t>
  </si>
  <si>
    <t xml:space="preserve">      运输企业利润收入</t>
  </si>
  <si>
    <t xml:space="preserve">    国有企业改革成本支出</t>
  </si>
  <si>
    <t xml:space="preserve">      电子企业利润收入</t>
  </si>
  <si>
    <t xml:space="preserve">    离休干部医药费补助支出</t>
  </si>
  <si>
    <t xml:space="preserve">      机械企业利润收入</t>
  </si>
  <si>
    <t xml:space="preserve">    其他解决历史遗留问题及改革成本支出</t>
  </si>
  <si>
    <t xml:space="preserve">      投资服务企业利润收入</t>
  </si>
  <si>
    <t xml:space="preserve">  国有企业资本金注入</t>
  </si>
  <si>
    <t xml:space="preserve">      纺织轻工企业利润收入</t>
  </si>
  <si>
    <t xml:space="preserve">    国有经济结构调整支出</t>
  </si>
  <si>
    <t xml:space="preserve">      贸易企业利润收入</t>
  </si>
  <si>
    <t xml:space="preserve">    公益性设施投资支出</t>
  </si>
  <si>
    <t xml:space="preserve">      建筑施工企业利润收入</t>
  </si>
  <si>
    <t xml:space="preserve">    前瞻性战略性产业发展支出</t>
  </si>
  <si>
    <t xml:space="preserve">      房地产企业利润收入</t>
  </si>
  <si>
    <t xml:space="preserve">    生态环境保护支出</t>
  </si>
  <si>
    <t xml:space="preserve">      建材企业利润收入</t>
  </si>
  <si>
    <t xml:space="preserve">    支持科技进步支出</t>
  </si>
  <si>
    <t xml:space="preserve">      境外企业利润收入</t>
  </si>
  <si>
    <t xml:space="preserve">    保障国家经济安全支出</t>
  </si>
  <si>
    <t xml:space="preserve">      对外合作企业利润收入</t>
  </si>
  <si>
    <t xml:space="preserve">    对外投资合作支出</t>
  </si>
  <si>
    <t xml:space="preserve">      医药企业利润收入</t>
  </si>
  <si>
    <t xml:space="preserve">    其他国有企业资本金注入</t>
  </si>
  <si>
    <t xml:space="preserve">      农林牧渔企业利润收入</t>
  </si>
  <si>
    <t xml:space="preserve">  国有企业政策性补贴(款)</t>
  </si>
  <si>
    <t xml:space="preserve">      邮政企业利润收入</t>
  </si>
  <si>
    <t xml:space="preserve">    国有企业政策性补贴(项)</t>
  </si>
  <si>
    <t xml:space="preserve">      军工企业利润收入</t>
  </si>
  <si>
    <t xml:space="preserve">  金融国有资本经营预算支出</t>
  </si>
  <si>
    <t xml:space="preserve">      转制科研院所利润收入</t>
  </si>
  <si>
    <t xml:space="preserve">    资本性支出</t>
  </si>
  <si>
    <t xml:space="preserve">      地质勘查企业利润收入</t>
  </si>
  <si>
    <t xml:space="preserve">    改革性支出</t>
  </si>
  <si>
    <t xml:space="preserve">      卫生体育福利企业利润收入</t>
  </si>
  <si>
    <t xml:space="preserve">    其他金融国有资本经营预算支出</t>
  </si>
  <si>
    <t xml:space="preserve">      教育文化广播企业利润收入</t>
  </si>
  <si>
    <t xml:space="preserve">  其他国有资本经营预算支出(款)</t>
  </si>
  <si>
    <t xml:space="preserve">      科学研究企业利润收入</t>
  </si>
  <si>
    <t xml:space="preserve">    其他国有资本经营预算支出(项)</t>
  </si>
  <si>
    <t xml:space="preserve">      机关社团所属企业利润收入</t>
  </si>
  <si>
    <t xml:space="preserve">      其他国有资本经营预算企业利润收入</t>
  </si>
  <si>
    <t xml:space="preserve">      国有控股公司股利、股息收入</t>
  </si>
  <si>
    <t xml:space="preserve">      国有参股公司股利、股息收入</t>
  </si>
  <si>
    <t xml:space="preserve">      金融企业股利、股息收入</t>
  </si>
  <si>
    <t xml:space="preserve">      其他国有资本经营预算企业股利、股息收入</t>
  </si>
  <si>
    <t xml:space="preserve">      国有股减持收入</t>
  </si>
  <si>
    <t xml:space="preserve">      国有股权、股份转让收入</t>
  </si>
  <si>
    <t xml:space="preserve">      国有独资企业产权转让收入</t>
  </si>
  <si>
    <t xml:space="preserve">      金融企业产权转让收入</t>
  </si>
  <si>
    <t xml:space="preserve">      其他国有资本经营预算企业产权转让收入</t>
  </si>
  <si>
    <t xml:space="preserve">      国有股权、股份清算收入</t>
  </si>
  <si>
    <t xml:space="preserve">      国有独资企业清算收入</t>
  </si>
  <si>
    <t xml:space="preserve">      其他国有资本经营预算企业清算收入</t>
  </si>
  <si>
    <t xml:space="preserve">    其他国有资本经营预算收入</t>
  </si>
  <si>
    <t>2020年度霍州市国有资本经营预算转移性收支决算录入表</t>
  </si>
  <si>
    <t>国有资本经营预算上级补助收入</t>
  </si>
  <si>
    <t>国有资本经营预算补助下级支出</t>
  </si>
  <si>
    <t>国有资本经营预算下级上解收入</t>
  </si>
  <si>
    <t>国有资本经营预算上解上级支出</t>
  </si>
  <si>
    <t>国有资本经营预算上年结余</t>
  </si>
  <si>
    <t>国有资本经营预算调出资金</t>
  </si>
  <si>
    <t>国有资本经营预算省补助计划单列市收入</t>
  </si>
  <si>
    <t>国有资本经营预算省补助计划单列市支出</t>
  </si>
  <si>
    <t>国有资本经营预算计划单列市上解省收入</t>
  </si>
  <si>
    <t>国有资本经营预算计划单列市上解省支出</t>
  </si>
  <si>
    <t>国有资本经营预算年终结余</t>
  </si>
  <si>
    <t>第四部分:政府性收支及资产负债表</t>
  </si>
  <si>
    <t>2020年度霍州市社会保险基金预算收支及结余情况录入表</t>
  </si>
  <si>
    <t>项    目</t>
  </si>
  <si>
    <t>合计</t>
  </si>
  <si>
    <t>企业职工基本养老保险基金</t>
  </si>
  <si>
    <t>城乡居民基本养老保险基金</t>
  </si>
  <si>
    <t>机关事业单位基本养老保险基金</t>
  </si>
  <si>
    <t>职工基本医疗保险(含生育保险)基金</t>
  </si>
  <si>
    <t>城乡居民基本医疗保险基金</t>
  </si>
  <si>
    <t>工伤保险基金</t>
  </si>
  <si>
    <t>失业保险基金</t>
  </si>
  <si>
    <t>一、收入</t>
  </si>
  <si>
    <t xml:space="preserve">   其中:社会保险费收入</t>
  </si>
  <si>
    <t xml:space="preserve">        利息收入</t>
  </si>
  <si>
    <t xml:space="preserve">        财政补贴收入</t>
  </si>
  <si>
    <t xml:space="preserve">        委托投资收益</t>
  </si>
  <si>
    <t xml:space="preserve">        其他收入</t>
  </si>
  <si>
    <t xml:space="preserve">        转移收入</t>
  </si>
  <si>
    <t xml:space="preserve">        中央调剂资金收入</t>
  </si>
  <si>
    <t>二、支出</t>
  </si>
  <si>
    <t xml:space="preserve">   其中:社会保险待遇支出</t>
  </si>
  <si>
    <t xml:space="preserve">        其他支出</t>
  </si>
  <si>
    <t xml:space="preserve">        转移支出</t>
  </si>
  <si>
    <t xml:space="preserve">        中央调剂资金支出</t>
  </si>
  <si>
    <t>三、本年收支结余</t>
  </si>
  <si>
    <t>四、年末滚存结余</t>
  </si>
  <si>
    <t>2020年度霍州市预算资金年终资产负债录入表</t>
  </si>
  <si>
    <t>会计科目</t>
  </si>
  <si>
    <t>期初数</t>
  </si>
  <si>
    <t>期末数</t>
  </si>
  <si>
    <t>其中：本级</t>
  </si>
  <si>
    <t>其中: 本级</t>
  </si>
  <si>
    <t xml:space="preserve">资产             </t>
  </si>
  <si>
    <t xml:space="preserve">  国库存款</t>
  </si>
  <si>
    <t xml:space="preserve">  国库现金管理存款</t>
  </si>
  <si>
    <t xml:space="preserve">  其他财政存款</t>
  </si>
  <si>
    <t xml:space="preserve">  财政零余额账户存款</t>
  </si>
  <si>
    <t xml:space="preserve">  有价证券</t>
  </si>
  <si>
    <t xml:space="preserve">  在途款</t>
  </si>
  <si>
    <t xml:space="preserve">  预拨经费</t>
  </si>
  <si>
    <t>　借出款项</t>
  </si>
  <si>
    <t>　应收股利</t>
  </si>
  <si>
    <t xml:space="preserve">  与下级往来</t>
  </si>
  <si>
    <t xml:space="preserve">    其中:省与计划单列市往来</t>
  </si>
  <si>
    <t>　其他应收款</t>
  </si>
  <si>
    <t>　应收地方政府债券转贷款</t>
  </si>
  <si>
    <t>　应收主权外债转贷款</t>
  </si>
  <si>
    <t>　股权投资</t>
  </si>
  <si>
    <t>　待发国债</t>
  </si>
  <si>
    <t>负债</t>
  </si>
  <si>
    <t>　应付短期政府债券</t>
  </si>
  <si>
    <t>　应付国库集中支付结余</t>
  </si>
  <si>
    <t xml:space="preserve">  与上级往来</t>
  </si>
  <si>
    <t xml:space="preserve">    其中:上级拨付国债转贷资金</t>
  </si>
  <si>
    <t>　　　　　计划单列市与省往来</t>
  </si>
  <si>
    <t>　其他应付款</t>
  </si>
  <si>
    <t>　应付代管资金</t>
  </si>
  <si>
    <t>　应付长期政府债券</t>
  </si>
  <si>
    <t>　借入款项</t>
  </si>
  <si>
    <t>　应付地方政府债券转贷款</t>
  </si>
  <si>
    <t>　应付主权外债转贷款</t>
  </si>
  <si>
    <t>　其他负债</t>
  </si>
  <si>
    <t>　已结报支出</t>
  </si>
  <si>
    <t>净资产</t>
  </si>
  <si>
    <t>　一般公共预算结转结余</t>
  </si>
  <si>
    <t>　政府性基金预算结转结余</t>
  </si>
  <si>
    <t>　国有资本经营预算结转结余</t>
  </si>
  <si>
    <t xml:space="preserve">  专用基金结余</t>
  </si>
  <si>
    <t xml:space="preserve">  预算稳定调节基金</t>
  </si>
  <si>
    <t xml:space="preserve">  预算周转金</t>
  </si>
  <si>
    <t>　资产基金</t>
  </si>
  <si>
    <t>　待偿债净资产</t>
  </si>
  <si>
    <t>2020年度霍州市地方政府债务余额情况录入表</t>
  </si>
  <si>
    <t>一般债务</t>
  </si>
  <si>
    <t>专项债务</t>
  </si>
  <si>
    <t>一般债券</t>
  </si>
  <si>
    <t>向外国政府借款</t>
  </si>
  <si>
    <t>向国际组织借款</t>
  </si>
  <si>
    <t>其他一般债务</t>
  </si>
  <si>
    <t>专项债券</t>
  </si>
  <si>
    <t>其他专项债务</t>
  </si>
  <si>
    <t>上年末地方政府债务余额</t>
  </si>
  <si>
    <t>本年地方政府债务余额限额(预算数)</t>
  </si>
  <si>
    <t>本年地方政府债务(转贷)收入</t>
  </si>
  <si>
    <t>本年地方政府债务还本支出</t>
  </si>
  <si>
    <t>本年采用其他方式化解的债务本金</t>
  </si>
  <si>
    <t>年末地方政府债务余额</t>
  </si>
  <si>
    <t>2020年度霍州市地方政府专项债务分项目余额情况录入表</t>
  </si>
  <si>
    <t>政府性基金预算</t>
  </si>
  <si>
    <t>国家电影事业发展专项资金</t>
  </si>
  <si>
    <t>小型水库移民扶助基金</t>
  </si>
  <si>
    <t>国有土地使用权出让</t>
  </si>
  <si>
    <t>农业土地开发资金</t>
  </si>
  <si>
    <t>城市基础设施配套费</t>
  </si>
  <si>
    <t>污水处理费</t>
  </si>
  <si>
    <t>土地储备专项债券</t>
  </si>
  <si>
    <t>棚户区改造专项债券</t>
  </si>
  <si>
    <t>大中型水库库区基金</t>
  </si>
  <si>
    <t>国家重大水利工程建设基金</t>
  </si>
  <si>
    <t>海南省高等级公路车辆通行附加费</t>
  </si>
  <si>
    <t>政府收费公路专项债券</t>
  </si>
  <si>
    <t>港口建设费</t>
  </si>
  <si>
    <t>其他地方自行试点项目收益专项债券</t>
  </si>
  <si>
    <t>其他政府性基金</t>
  </si>
  <si>
    <t>2020年度霍州市乡镇一般公共预算收支决算录入表</t>
  </si>
  <si>
    <t>其中:地级直属乡镇</t>
  </si>
  <si>
    <t>一、税收收入</t>
  </si>
  <si>
    <t>一、一般公共服务支出</t>
  </si>
  <si>
    <t xml:space="preserve">    增值税</t>
  </si>
  <si>
    <t>二、外交支出</t>
  </si>
  <si>
    <t xml:space="preserve">    企业所得税</t>
  </si>
  <si>
    <t>三、国防支出</t>
  </si>
  <si>
    <t xml:space="preserve">    个人所得税</t>
  </si>
  <si>
    <t>四、公共安全支出</t>
  </si>
  <si>
    <t xml:space="preserve">    资源税</t>
  </si>
  <si>
    <t>五、教育支出</t>
  </si>
  <si>
    <t xml:space="preserve">    城市维护建设税</t>
  </si>
  <si>
    <t>六、科学技术支出</t>
  </si>
  <si>
    <t xml:space="preserve">    房产税</t>
  </si>
  <si>
    <t>七、文化旅游体育与传媒支出</t>
  </si>
  <si>
    <t xml:space="preserve">    印花税</t>
  </si>
  <si>
    <t>八、社会保障和就业支出</t>
  </si>
  <si>
    <t xml:space="preserve">    城镇土地使用税</t>
  </si>
  <si>
    <t>九、卫生健康支出</t>
  </si>
  <si>
    <t xml:space="preserve">    土地增值税</t>
  </si>
  <si>
    <t>十、节能环保支出</t>
  </si>
  <si>
    <t xml:space="preserve">    车船税</t>
  </si>
  <si>
    <t>十一、城乡社区支出</t>
  </si>
  <si>
    <t xml:space="preserve">    耕地占用税</t>
  </si>
  <si>
    <t>十二、农林水支出</t>
  </si>
  <si>
    <t xml:space="preserve">    契税</t>
  </si>
  <si>
    <t>十三、交通运输支出</t>
  </si>
  <si>
    <t xml:space="preserve">    烟叶税</t>
  </si>
  <si>
    <t>十四、资源勘探工业信息等支出</t>
  </si>
  <si>
    <t xml:space="preserve">    环境保护税</t>
  </si>
  <si>
    <t>十五、商业服务业等支出</t>
  </si>
  <si>
    <t xml:space="preserve">    其他税收收入</t>
  </si>
  <si>
    <t>十六、金融支出</t>
  </si>
  <si>
    <t>二、非税收入</t>
  </si>
  <si>
    <t>十七、援助其他地区支出</t>
  </si>
  <si>
    <t xml:space="preserve">    专项收入</t>
  </si>
  <si>
    <t>十八、自然资源海洋气象等支出</t>
  </si>
  <si>
    <t xml:space="preserve">    行政事业性收费收入</t>
  </si>
  <si>
    <t>十九、住房保障支出</t>
  </si>
  <si>
    <t xml:space="preserve">    罚没收入</t>
  </si>
  <si>
    <t>二十、粮油物资储备支出</t>
  </si>
  <si>
    <t xml:space="preserve">    国有资本经营收入</t>
  </si>
  <si>
    <t>二十一、灾害防治及应急管理支出</t>
  </si>
  <si>
    <t xml:space="preserve">    国有资源(资产)有偿使用收入</t>
  </si>
  <si>
    <t>二十二、预备费</t>
  </si>
  <si>
    <t xml:space="preserve">    捐赠收入</t>
  </si>
  <si>
    <t>二十三、其他支出</t>
  </si>
  <si>
    <t xml:space="preserve">    政府住房基金收入</t>
  </si>
  <si>
    <t>二十四、债务付息支出</t>
  </si>
  <si>
    <t>二十五、债务发行费用支出</t>
  </si>
  <si>
    <t>债务(转贷)收入</t>
  </si>
  <si>
    <t xml:space="preserve">  其中:净结余</t>
  </si>
  <si>
    <t>2020年度霍州市乡镇政府性基金预算收支决算录入表</t>
  </si>
  <si>
    <t>其他各项政府性基金相关收入</t>
  </si>
  <si>
    <t>其他各项政府性基金相关支出</t>
  </si>
  <si>
    <t>2020年度霍州市乡镇国有资本经营预算收支决算录入表</t>
  </si>
  <si>
    <t>利润收入</t>
  </si>
  <si>
    <t>解决历史遗留问题及改革成本支出</t>
  </si>
  <si>
    <t>股利、股息收入</t>
  </si>
  <si>
    <t>国有企业资本金注入</t>
  </si>
  <si>
    <t>产权转让收入</t>
  </si>
  <si>
    <t>国有企业政策性补贴</t>
  </si>
  <si>
    <t>清算收入</t>
  </si>
  <si>
    <t>金融国有资本经营预算支出</t>
  </si>
  <si>
    <t>其他国有资本经营预算收入</t>
  </si>
  <si>
    <t>其他国有资本经营预算支出</t>
  </si>
  <si>
    <t>2020年度霍州市基本数字录入表</t>
  </si>
  <si>
    <t>单位：个、人</t>
  </si>
  <si>
    <t>年末机构数(个)</t>
  </si>
  <si>
    <t>年末人数</t>
  </si>
  <si>
    <t>其中：</t>
  </si>
  <si>
    <t>年末其他人员</t>
  </si>
  <si>
    <t>年末学生人数</t>
  </si>
  <si>
    <t>年末遗属人员</t>
  </si>
  <si>
    <t>一般公共预算财政拨款开支人员</t>
  </si>
  <si>
    <t>政府性基金预算财政拨款开支人员</t>
  </si>
  <si>
    <t>经费自理人数</t>
  </si>
  <si>
    <t>独立编制机构数</t>
  </si>
  <si>
    <t>独立核算机构数</t>
  </si>
  <si>
    <t>总计</t>
  </si>
  <si>
    <t>在职人员</t>
  </si>
  <si>
    <t>离休人员</t>
  </si>
  <si>
    <t>退休人员</t>
  </si>
  <si>
    <t>行政人员</t>
  </si>
  <si>
    <t>参照公务员法管理事业人员</t>
  </si>
  <si>
    <t>非参公事业人员</t>
  </si>
  <si>
    <t>合     计</t>
  </si>
  <si>
    <t>2020年度霍州市相关指标录入表</t>
  </si>
  <si>
    <t>单位：个、人、万元</t>
  </si>
  <si>
    <t>数额</t>
  </si>
  <si>
    <t>一、上划税收</t>
  </si>
  <si>
    <t>上划中央税收</t>
  </si>
  <si>
    <t xml:space="preserve">  上划中央国内增值税</t>
  </si>
  <si>
    <t xml:space="preserve">  上划中央国内消费税</t>
  </si>
  <si>
    <t xml:space="preserve">  上划中央企业所得税</t>
  </si>
  <si>
    <t xml:space="preserve">  上划中央个人所得税</t>
  </si>
  <si>
    <t>上划省税收</t>
  </si>
  <si>
    <t>上划地市税收</t>
  </si>
  <si>
    <t>二、财政收支统计</t>
  </si>
  <si>
    <t>一般公共预算收入、政府性基金预算收入、国有资本经营预算收入中重复计算部分</t>
  </si>
  <si>
    <t>收入中其他重复计算的部分情况说明</t>
  </si>
  <si>
    <t>一般公共预算支出、政府性基金预算支出、国有资本经营预算支出中重复计算部分</t>
  </si>
  <si>
    <t>支出中其他重复计算的部分情况说明</t>
  </si>
  <si>
    <t>三、权责发生制核算情况</t>
  </si>
  <si>
    <t>一般公共预算</t>
  </si>
  <si>
    <t xml:space="preserve">  权责发生制核算的资金期初数</t>
  </si>
  <si>
    <t xml:space="preserve">  权责发生制核算的资金期末数</t>
  </si>
  <si>
    <t xml:space="preserve">  本年权责发生制核算的资金</t>
  </si>
  <si>
    <t xml:space="preserve">  国库集中支付年终结余期初数</t>
  </si>
  <si>
    <t xml:space="preserve">  国库集中支付年终结余期末数</t>
  </si>
  <si>
    <t xml:space="preserve">  本年国库集中支付结余</t>
  </si>
  <si>
    <t>国有资本经营预算</t>
  </si>
  <si>
    <t>四、一般公共预算支出年初预算情况</t>
  </si>
  <si>
    <t>全辖一般公共预算支出年初预算数(代编)</t>
  </si>
  <si>
    <t>全辖一般公共预算支出年初预算数(汇编)</t>
  </si>
  <si>
    <t>人大批准的本级全辖一般公共预算支出年初预算数(汇总)</t>
  </si>
  <si>
    <t>五、乡镇基本情况</t>
  </si>
  <si>
    <t>本年乡镇数</t>
  </si>
  <si>
    <t xml:space="preserve">  其中:实行“乡财县管”的乡镇数</t>
  </si>
  <si>
    <t>乡镇财政供养人数</t>
  </si>
  <si>
    <t xml:space="preserve">  一般公共预算财政拨款开支人数</t>
  </si>
  <si>
    <t xml:space="preserve">    其中:教师</t>
  </si>
  <si>
    <t xml:space="preserve">  政府性基金预算财政拨款开支人数</t>
  </si>
  <si>
    <t>赤字乡镇个数</t>
  </si>
  <si>
    <t>乡镇年末总人口(万人)</t>
  </si>
  <si>
    <t xml:space="preserve">  城镇人口(万人)</t>
  </si>
  <si>
    <t xml:space="preserve">  乡村人口(万人)</t>
  </si>
  <si>
    <t>六、其他统计指标</t>
  </si>
  <si>
    <t>地区生产总值</t>
  </si>
  <si>
    <t xml:space="preserve">  第一产业</t>
  </si>
  <si>
    <t xml:space="preserve">  第二产业</t>
  </si>
  <si>
    <t xml:space="preserve">  第三产业</t>
  </si>
  <si>
    <t>总人口(万人)</t>
  </si>
  <si>
    <t>城镇居民人均可支配收入(元)</t>
  </si>
  <si>
    <t>农村居民人均可支配收入(元)</t>
  </si>
</sst>
</file>

<file path=xl/styles.xml><?xml version="1.0" encoding="utf-8"?>
<styleSheet xmlns="http://schemas.openxmlformats.org/spreadsheetml/2006/main">
  <numFmts count="4">
    <numFmt numFmtId="176" formatCode="&quot;￥&quot;* _-#,##0.00;&quot;￥&quot;* \-#,##0.00;&quot;￥&quot;* _-&quot;-&quot;??;@"/>
    <numFmt numFmtId="177" formatCode="&quot;￥&quot;* _-#,##0;&quot;￥&quot;* \-#,##0;&quot;￥&quot;* _-&quot;-&quot;;@"/>
    <numFmt numFmtId="178" formatCode="* #,##0;* \-#,##0;* &quot;-&quot;;@"/>
    <numFmt numFmtId="179" formatCode="* #,##0.00;* \-#,##0.00;* &quot;-&quot;??;@"/>
  </numFmts>
  <fonts count="29">
    <font>
      <sz val="12"/>
      <name val="宋体"/>
      <charset val="134"/>
    </font>
    <font>
      <b/>
      <sz val="18"/>
      <name val="宋体"/>
      <charset val="134"/>
    </font>
    <font>
      <sz val="10"/>
      <name val="宋体"/>
      <charset val="134"/>
    </font>
    <font>
      <b/>
      <sz val="10"/>
      <name val="宋体"/>
      <charset val="134"/>
    </font>
    <font>
      <sz val="9"/>
      <name val="宋体"/>
      <charset val="134"/>
    </font>
    <font>
      <b/>
      <sz val="28"/>
      <name val="宋体"/>
      <charset val="134"/>
    </font>
    <font>
      <b/>
      <sz val="20"/>
      <name val="宋体"/>
      <charset val="134"/>
    </font>
    <font>
      <sz val="11"/>
      <name val="宋体"/>
      <charset val="134"/>
    </font>
    <font>
      <u/>
      <sz val="11"/>
      <color rgb="FF0000FF"/>
      <name val="宋体"/>
      <charset val="0"/>
      <scheme val="minor"/>
    </font>
    <font>
      <b/>
      <sz val="10"/>
      <name val="Arial"/>
      <charset val="134"/>
    </font>
    <font>
      <sz val="11"/>
      <color theme="1"/>
      <name val="宋体"/>
      <charset val="0"/>
      <scheme val="minor"/>
    </font>
    <font>
      <sz val="11"/>
      <color theme="0"/>
      <name val="宋体"/>
      <charset val="0"/>
      <scheme val="minor"/>
    </font>
    <font>
      <u/>
      <sz val="11"/>
      <color rgb="FF800080"/>
      <name val="宋体"/>
      <charset val="0"/>
      <scheme val="minor"/>
    </font>
    <font>
      <i/>
      <sz val="11"/>
      <color rgb="FF7F7F7F"/>
      <name val="宋体"/>
      <charset val="0"/>
      <scheme val="minor"/>
    </font>
    <font>
      <sz val="11"/>
      <color rgb="FF3F3F76"/>
      <name val="宋体"/>
      <charset val="0"/>
      <scheme val="minor"/>
    </font>
    <font>
      <b/>
      <sz val="11"/>
      <color rgb="FF3F3F3F"/>
      <name val="宋体"/>
      <charset val="0"/>
      <scheme val="minor"/>
    </font>
    <font>
      <b/>
      <sz val="15"/>
      <color theme="3"/>
      <name val="宋体"/>
      <charset val="134"/>
      <scheme val="minor"/>
    </font>
    <font>
      <sz val="11"/>
      <color rgb="FF9C0006"/>
      <name val="宋体"/>
      <charset val="0"/>
      <scheme val="minor"/>
    </font>
    <font>
      <sz val="11"/>
      <color theme="1"/>
      <name val="宋体"/>
      <charset val="134"/>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sz val="11"/>
      <color rgb="FF006100"/>
      <name val="宋体"/>
      <charset val="0"/>
      <scheme val="minor"/>
    </font>
    <font>
      <b/>
      <sz val="11"/>
      <color rgb="FFFFFFFF"/>
      <name val="宋体"/>
      <charset val="0"/>
      <scheme val="minor"/>
    </font>
    <font>
      <sz val="11"/>
      <color rgb="FFFA7D00"/>
      <name val="宋体"/>
      <charset val="0"/>
      <scheme val="minor"/>
    </font>
  </fonts>
  <fills count="39">
    <fill>
      <patternFill patternType="none"/>
    </fill>
    <fill>
      <patternFill patternType="gray125"/>
    </fill>
    <fill>
      <patternFill patternType="mediumGray">
        <fgColor indexed="9"/>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44"/>
        <bgColor indexed="64"/>
      </patternFill>
    </fill>
    <fill>
      <patternFill patternType="solid">
        <fgColor indexed="24"/>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4"/>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EB9C"/>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177" fontId="9" fillId="0" borderId="0" applyFont="0" applyFill="0" applyBorder="0" applyAlignment="0" applyProtection="0"/>
    <xf numFmtId="0" fontId="10" fillId="10" borderId="0" applyNumberFormat="0" applyBorder="0" applyAlignment="0" applyProtection="0">
      <alignment vertical="center"/>
    </xf>
    <xf numFmtId="0" fontId="14" fillId="14" borderId="13" applyNumberFormat="0" applyAlignment="0" applyProtection="0">
      <alignment vertical="center"/>
    </xf>
    <xf numFmtId="176" fontId="9" fillId="0" borderId="0" applyFont="0" applyFill="0" applyBorder="0" applyAlignment="0" applyProtection="0"/>
    <xf numFmtId="178" fontId="9" fillId="0" borderId="0" applyFont="0" applyFill="0" applyBorder="0" applyAlignment="0" applyProtection="0"/>
    <xf numFmtId="0" fontId="10" fillId="12" borderId="0" applyNumberFormat="0" applyBorder="0" applyAlignment="0" applyProtection="0">
      <alignment vertical="center"/>
    </xf>
    <xf numFmtId="0" fontId="17" fillId="16" borderId="0" applyNumberFormat="0" applyBorder="0" applyAlignment="0" applyProtection="0">
      <alignment vertical="center"/>
    </xf>
    <xf numFmtId="179" fontId="9" fillId="0" borderId="0" applyFont="0" applyFill="0" applyBorder="0" applyAlignment="0" applyProtection="0"/>
    <xf numFmtId="0" fontId="11" fillId="20" borderId="0" applyNumberFormat="0" applyBorder="0" applyAlignment="0" applyProtection="0">
      <alignment vertical="center"/>
    </xf>
    <xf numFmtId="0" fontId="8" fillId="0" borderId="0" applyNumberFormat="0" applyFill="0" applyBorder="0" applyAlignment="0" applyProtection="0">
      <alignment vertical="center"/>
    </xf>
    <xf numFmtId="9" fontId="9" fillId="0" borderId="0" applyFont="0" applyFill="0" applyBorder="0" applyAlignment="0" applyProtection="0"/>
    <xf numFmtId="0" fontId="12" fillId="0" borderId="0" applyNumberFormat="0" applyFill="0" applyBorder="0" applyAlignment="0" applyProtection="0">
      <alignment vertical="center"/>
    </xf>
    <xf numFmtId="0" fontId="18" fillId="21" borderId="16" applyNumberFormat="0" applyFont="0" applyAlignment="0" applyProtection="0">
      <alignment vertical="center"/>
    </xf>
    <xf numFmtId="0" fontId="11" fillId="22"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15" applyNumberFormat="0" applyFill="0" applyAlignment="0" applyProtection="0">
      <alignment vertical="center"/>
    </xf>
    <xf numFmtId="0" fontId="23" fillId="0" borderId="15" applyNumberFormat="0" applyFill="0" applyAlignment="0" applyProtection="0">
      <alignment vertical="center"/>
    </xf>
    <xf numFmtId="0" fontId="11" fillId="26" borderId="0" applyNumberFormat="0" applyBorder="0" applyAlignment="0" applyProtection="0">
      <alignment vertical="center"/>
    </xf>
    <xf numFmtId="0" fontId="20" fillId="0" borderId="18" applyNumberFormat="0" applyFill="0" applyAlignment="0" applyProtection="0">
      <alignment vertical="center"/>
    </xf>
    <xf numFmtId="0" fontId="11" fillId="9" borderId="0" applyNumberFormat="0" applyBorder="0" applyAlignment="0" applyProtection="0">
      <alignment vertical="center"/>
    </xf>
    <xf numFmtId="0" fontId="15" fillId="15" borderId="14" applyNumberFormat="0" applyAlignment="0" applyProtection="0">
      <alignment vertical="center"/>
    </xf>
    <xf numFmtId="0" fontId="25" fillId="15" borderId="13" applyNumberFormat="0" applyAlignment="0" applyProtection="0">
      <alignment vertical="center"/>
    </xf>
    <xf numFmtId="0" fontId="27" fillId="29" borderId="19" applyNumberFormat="0" applyAlignment="0" applyProtection="0">
      <alignment vertical="center"/>
    </xf>
    <xf numFmtId="0" fontId="10" fillId="25" borderId="0" applyNumberFormat="0" applyBorder="0" applyAlignment="0" applyProtection="0">
      <alignment vertical="center"/>
    </xf>
    <xf numFmtId="0" fontId="11" fillId="11" borderId="0" applyNumberFormat="0" applyBorder="0" applyAlignment="0" applyProtection="0">
      <alignment vertical="center"/>
    </xf>
    <xf numFmtId="0" fontId="28" fillId="0" borderId="20" applyNumberFormat="0" applyFill="0" applyAlignment="0" applyProtection="0">
      <alignment vertical="center"/>
    </xf>
    <xf numFmtId="0" fontId="19" fillId="0" borderId="17" applyNumberFormat="0" applyFill="0" applyAlignment="0" applyProtection="0">
      <alignment vertical="center"/>
    </xf>
    <xf numFmtId="0" fontId="26" fillId="28" borderId="0" applyNumberFormat="0" applyBorder="0" applyAlignment="0" applyProtection="0">
      <alignment vertical="center"/>
    </xf>
    <xf numFmtId="0" fontId="24" fillId="27" borderId="0" applyNumberFormat="0" applyBorder="0" applyAlignment="0" applyProtection="0">
      <alignment vertical="center"/>
    </xf>
    <xf numFmtId="0" fontId="10" fillId="33" borderId="0" applyNumberFormat="0" applyBorder="0" applyAlignment="0" applyProtection="0">
      <alignment vertical="center"/>
    </xf>
    <xf numFmtId="0" fontId="11" fillId="13" borderId="0" applyNumberFormat="0" applyBorder="0" applyAlignment="0" applyProtection="0">
      <alignment vertical="center"/>
    </xf>
    <xf numFmtId="0" fontId="10" fillId="34" borderId="0" applyNumberFormat="0" applyBorder="0" applyAlignment="0" applyProtection="0">
      <alignment vertical="center"/>
    </xf>
    <xf numFmtId="0" fontId="10" fillId="32" borderId="0" applyNumberFormat="0" applyBorder="0" applyAlignment="0" applyProtection="0">
      <alignment vertical="center"/>
    </xf>
    <xf numFmtId="0" fontId="10" fillId="19" borderId="0" applyNumberFormat="0" applyBorder="0" applyAlignment="0" applyProtection="0">
      <alignment vertical="center"/>
    </xf>
    <xf numFmtId="0" fontId="10" fillId="8"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0" fillId="36" borderId="0" applyNumberFormat="0" applyBorder="0" applyAlignment="0" applyProtection="0">
      <alignment vertical="center"/>
    </xf>
    <xf numFmtId="0" fontId="10" fillId="18" borderId="0" applyNumberFormat="0" applyBorder="0" applyAlignment="0" applyProtection="0">
      <alignment vertical="center"/>
    </xf>
    <xf numFmtId="0" fontId="11" fillId="38" borderId="0" applyNumberFormat="0" applyBorder="0" applyAlignment="0" applyProtection="0">
      <alignment vertical="center"/>
    </xf>
    <xf numFmtId="0" fontId="10" fillId="23" borderId="0" applyNumberFormat="0" applyBorder="0" applyAlignment="0" applyProtection="0">
      <alignment vertical="center"/>
    </xf>
    <xf numFmtId="0" fontId="11" fillId="35" borderId="0" applyNumberFormat="0" applyBorder="0" applyAlignment="0" applyProtection="0">
      <alignment vertical="center"/>
    </xf>
    <xf numFmtId="0" fontId="11" fillId="17" borderId="0" applyNumberFormat="0" applyBorder="0" applyAlignment="0" applyProtection="0">
      <alignment vertical="center"/>
    </xf>
    <xf numFmtId="0" fontId="10" fillId="37" borderId="0" applyNumberFormat="0" applyBorder="0" applyAlignment="0" applyProtection="0">
      <alignment vertical="center"/>
    </xf>
    <xf numFmtId="0" fontId="11" fillId="30" borderId="0" applyNumberFormat="0" applyBorder="0" applyAlignment="0" applyProtection="0">
      <alignment vertical="center"/>
    </xf>
  </cellStyleXfs>
  <cellXfs count="67">
    <xf numFmtId="0" fontId="0" fillId="0" borderId="0" xfId="0"/>
    <xf numFmtId="0" fontId="0" fillId="2" borderId="0" xfId="0" applyFill="1"/>
    <xf numFmtId="0" fontId="1" fillId="3" borderId="0" xfId="0" applyNumberFormat="1" applyFont="1" applyFill="1" applyAlignment="1" applyProtection="1">
      <alignment horizontal="center" vertical="center"/>
    </xf>
    <xf numFmtId="0" fontId="2" fillId="3" borderId="0" xfId="0" applyNumberFormat="1" applyFont="1" applyFill="1" applyAlignment="1" applyProtection="1">
      <alignment horizontal="right" vertical="center"/>
    </xf>
    <xf numFmtId="0" fontId="3" fillId="4" borderId="1" xfId="0" applyNumberFormat="1" applyFont="1" applyFill="1" applyBorder="1" applyAlignment="1" applyProtection="1">
      <alignment horizontal="center" vertical="center"/>
    </xf>
    <xf numFmtId="0" fontId="2" fillId="4" borderId="1" xfId="0" applyNumberFormat="1" applyFont="1" applyFill="1" applyBorder="1" applyAlignment="1" applyProtection="1">
      <alignment vertical="center"/>
    </xf>
    <xf numFmtId="3" fontId="2" fillId="5" borderId="1" xfId="0" applyNumberFormat="1" applyFont="1" applyFill="1" applyBorder="1" applyAlignment="1" applyProtection="1">
      <alignment horizontal="right" vertical="center"/>
    </xf>
    <xf numFmtId="3" fontId="2" fillId="6" borderId="1" xfId="0" applyNumberFormat="1" applyFont="1" applyFill="1" applyBorder="1" applyAlignment="1" applyProtection="1">
      <alignment horizontal="right" vertical="center"/>
    </xf>
    <xf numFmtId="3" fontId="2" fillId="2" borderId="1" xfId="0" applyNumberFormat="1" applyFont="1" applyFill="1" applyBorder="1" applyAlignment="1" applyProtection="1">
      <alignment horizontal="right" vertical="center"/>
    </xf>
    <xf numFmtId="0" fontId="2" fillId="4" borderId="1" xfId="0" applyNumberFormat="1" applyFont="1" applyFill="1" applyBorder="1" applyAlignment="1" applyProtection="1">
      <alignment horizontal="left" vertical="center" wrapText="1"/>
    </xf>
    <xf numFmtId="0" fontId="0" fillId="4" borderId="1" xfId="0" applyNumberFormat="1" applyFont="1" applyFill="1" applyBorder="1" applyAlignment="1" applyProtection="1"/>
    <xf numFmtId="3" fontId="2" fillId="7" borderId="1" xfId="0" applyNumberFormat="1" applyFont="1" applyFill="1" applyBorder="1" applyAlignment="1" applyProtection="1">
      <alignment horizontal="right" vertical="center"/>
    </xf>
    <xf numFmtId="0" fontId="0" fillId="3" borderId="0" xfId="0" applyFill="1"/>
    <xf numFmtId="0" fontId="1" fillId="0" borderId="0" xfId="0" applyNumberFormat="1" applyFont="1" applyFill="1" applyAlignment="1" applyProtection="1">
      <alignment horizontal="center" vertical="center"/>
    </xf>
    <xf numFmtId="0" fontId="2" fillId="0" borderId="0" xfId="0" applyNumberFormat="1" applyFont="1" applyFill="1" applyAlignment="1" applyProtection="1">
      <alignment horizontal="right" vertical="center"/>
    </xf>
    <xf numFmtId="0" fontId="3" fillId="4" borderId="1" xfId="0" applyNumberFormat="1" applyFont="1" applyFill="1" applyBorder="1" applyAlignment="1" applyProtection="1">
      <alignment horizontal="left" vertical="center"/>
    </xf>
    <xf numFmtId="0" fontId="2" fillId="4" borderId="1" xfId="0" applyNumberFormat="1" applyFont="1" applyFill="1" applyBorder="1" applyAlignment="1" applyProtection="1">
      <alignment horizontal="center" vertical="center"/>
    </xf>
    <xf numFmtId="0" fontId="2" fillId="4" borderId="1" xfId="0" applyNumberFormat="1" applyFont="1" applyFill="1" applyBorder="1" applyAlignment="1" applyProtection="1">
      <alignment horizontal="center" vertical="center" wrapText="1"/>
    </xf>
    <xf numFmtId="3" fontId="4" fillId="5" borderId="1" xfId="0" applyNumberFormat="1" applyFont="1" applyFill="1" applyBorder="1" applyAlignment="1" applyProtection="1">
      <alignment horizontal="right" vertical="center"/>
    </xf>
    <xf numFmtId="0" fontId="3" fillId="4" borderId="1" xfId="0" applyNumberFormat="1" applyFont="1" applyFill="1" applyBorder="1" applyAlignment="1" applyProtection="1">
      <alignment horizontal="center" vertical="center" wrapText="1"/>
    </xf>
    <xf numFmtId="3" fontId="2" fillId="5" borderId="1" xfId="0" applyNumberFormat="1" applyFont="1" applyFill="1" applyBorder="1" applyAlignment="1" applyProtection="1">
      <alignment horizontal="right" vertical="center" wrapText="1"/>
    </xf>
    <xf numFmtId="0" fontId="3" fillId="4" borderId="1" xfId="0" applyNumberFormat="1" applyFont="1" applyFill="1" applyBorder="1" applyAlignment="1" applyProtection="1">
      <alignment vertical="center"/>
    </xf>
    <xf numFmtId="0" fontId="2" fillId="4" borderId="1" xfId="0" applyNumberFormat="1" applyFont="1" applyFill="1" applyBorder="1" applyAlignment="1" applyProtection="1">
      <alignment horizontal="right" vertical="center"/>
    </xf>
    <xf numFmtId="3" fontId="2" fillId="6" borderId="1" xfId="0" applyNumberFormat="1" applyFont="1" applyFill="1" applyBorder="1" applyAlignment="1" applyProtection="1">
      <alignment horizontal="right" vertical="center" wrapText="1"/>
    </xf>
    <xf numFmtId="0" fontId="0" fillId="4" borderId="0" xfId="0" applyFill="1"/>
    <xf numFmtId="3" fontId="2" fillId="4" borderId="1" xfId="0" applyNumberFormat="1" applyFont="1" applyFill="1" applyBorder="1" applyAlignment="1" applyProtection="1">
      <alignment horizontal="right" vertical="center"/>
    </xf>
    <xf numFmtId="0" fontId="0" fillId="4" borderId="1" xfId="0" applyNumberFormat="1" applyFont="1" applyFill="1" applyBorder="1" applyAlignment="1" applyProtection="1">
      <alignment horizontal="right"/>
    </xf>
    <xf numFmtId="0" fontId="2" fillId="4" borderId="1" xfId="0" applyNumberFormat="1" applyFont="1" applyFill="1" applyBorder="1" applyAlignment="1" applyProtection="1">
      <alignment horizontal="left" vertical="center"/>
    </xf>
    <xf numFmtId="0" fontId="0" fillId="0" borderId="0" xfId="0" applyAlignment="1">
      <alignment vertical="center"/>
    </xf>
    <xf numFmtId="0" fontId="5" fillId="0" borderId="0" xfId="0" applyNumberFormat="1" applyFont="1" applyFill="1" applyAlignment="1" applyProtection="1">
      <alignment horizontal="center" vertical="center"/>
    </xf>
    <xf numFmtId="0" fontId="0" fillId="4" borderId="0" xfId="0" applyFill="1" applyAlignment="1">
      <alignment wrapText="1"/>
    </xf>
    <xf numFmtId="0" fontId="2" fillId="0" borderId="0" xfId="0" applyFont="1" applyAlignment="1">
      <alignment vertical="center"/>
    </xf>
    <xf numFmtId="0" fontId="2" fillId="0" borderId="0" xfId="0" applyFont="1" applyAlignment="1">
      <alignment horizontal="right" vertical="center"/>
    </xf>
    <xf numFmtId="0" fontId="0" fillId="3" borderId="0" xfId="0" applyFill="1" applyAlignment="1">
      <alignment wrapText="1"/>
    </xf>
    <xf numFmtId="0" fontId="0" fillId="0" borderId="0" xfId="0" applyAlignment="1">
      <alignment wrapText="1"/>
    </xf>
    <xf numFmtId="0" fontId="3" fillId="4" borderId="2" xfId="0" applyNumberFormat="1" applyFont="1" applyFill="1" applyBorder="1" applyAlignment="1" applyProtection="1">
      <alignment horizontal="center" vertical="center" wrapText="1"/>
    </xf>
    <xf numFmtId="0" fontId="3" fillId="4" borderId="3" xfId="0" applyNumberFormat="1" applyFont="1" applyFill="1" applyBorder="1" applyAlignment="1" applyProtection="1">
      <alignment horizontal="center" vertical="center" wrapText="1"/>
    </xf>
    <xf numFmtId="0" fontId="3" fillId="4" borderId="4" xfId="0" applyNumberFormat="1" applyFont="1" applyFill="1" applyBorder="1" applyAlignment="1" applyProtection="1">
      <alignment horizontal="center" vertical="center" wrapText="1"/>
    </xf>
    <xf numFmtId="0" fontId="3" fillId="4" borderId="5" xfId="0" applyNumberFormat="1" applyFont="1" applyFill="1" applyBorder="1" applyAlignment="1" applyProtection="1">
      <alignment horizontal="center" vertical="center" wrapText="1"/>
    </xf>
    <xf numFmtId="0" fontId="3" fillId="4" borderId="6" xfId="0" applyNumberFormat="1" applyFont="1" applyFill="1" applyBorder="1" applyAlignment="1" applyProtection="1">
      <alignment horizontal="center" vertical="center" wrapText="1"/>
    </xf>
    <xf numFmtId="0" fontId="3" fillId="4" borderId="7" xfId="0" applyNumberFormat="1" applyFont="1" applyFill="1" applyBorder="1" applyAlignment="1" applyProtection="1">
      <alignment horizontal="center" vertical="center" wrapText="1"/>
    </xf>
    <xf numFmtId="3" fontId="2" fillId="5" borderId="8" xfId="0" applyNumberFormat="1" applyFont="1" applyFill="1" applyBorder="1" applyAlignment="1" applyProtection="1">
      <alignment horizontal="right" vertical="center"/>
    </xf>
    <xf numFmtId="0" fontId="6" fillId="0" borderId="0" xfId="0" applyNumberFormat="1" applyFont="1" applyFill="1" applyAlignment="1" applyProtection="1">
      <alignment horizontal="center" vertical="center"/>
    </xf>
    <xf numFmtId="0" fontId="7" fillId="4" borderId="1" xfId="0" applyNumberFormat="1" applyFont="1" applyFill="1" applyBorder="1" applyAlignment="1" applyProtection="1">
      <alignment horizontal="center" vertical="center"/>
    </xf>
    <xf numFmtId="0" fontId="7" fillId="4" borderId="1" xfId="0" applyNumberFormat="1" applyFont="1" applyFill="1" applyBorder="1" applyAlignment="1" applyProtection="1">
      <alignment vertical="center"/>
    </xf>
    <xf numFmtId="0" fontId="2" fillId="3" borderId="1"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vertical="center"/>
    </xf>
    <xf numFmtId="3" fontId="2" fillId="5" borderId="1" xfId="0" applyNumberFormat="1" applyFont="1" applyFill="1" applyBorder="1" applyAlignment="1" applyProtection="1">
      <alignment horizontal="center" vertical="center"/>
    </xf>
    <xf numFmtId="0" fontId="7" fillId="0" borderId="1" xfId="0" applyNumberFormat="1" applyFont="1" applyFill="1" applyBorder="1" applyAlignment="1" applyProtection="1">
      <alignment vertical="center"/>
    </xf>
    <xf numFmtId="0" fontId="2" fillId="3" borderId="1" xfId="0" applyNumberFormat="1" applyFont="1" applyFill="1" applyBorder="1" applyAlignment="1" applyProtection="1">
      <alignment horizontal="left" vertical="center"/>
    </xf>
    <xf numFmtId="0" fontId="7" fillId="0" borderId="9" xfId="0" applyNumberFormat="1" applyFont="1" applyFill="1" applyBorder="1" applyAlignment="1" applyProtection="1">
      <alignment vertical="center"/>
    </xf>
    <xf numFmtId="3" fontId="2" fillId="2" borderId="2" xfId="0" applyNumberFormat="1" applyFont="1" applyFill="1" applyBorder="1" applyAlignment="1" applyProtection="1">
      <alignment horizontal="center" vertical="center"/>
    </xf>
    <xf numFmtId="0" fontId="0" fillId="0" borderId="0" xfId="0" applyFill="1" applyAlignment="1">
      <alignment vertical="center"/>
    </xf>
    <xf numFmtId="0" fontId="7" fillId="0" borderId="10" xfId="0" applyNumberFormat="1" applyFont="1" applyFill="1" applyBorder="1" applyAlignment="1" applyProtection="1">
      <alignment vertical="center"/>
    </xf>
    <xf numFmtId="0" fontId="2" fillId="4" borderId="2" xfId="0" applyNumberFormat="1" applyFont="1" applyFill="1" applyBorder="1" applyAlignment="1" applyProtection="1">
      <alignment horizontal="left" vertical="center"/>
    </xf>
    <xf numFmtId="3" fontId="2" fillId="2" borderId="11" xfId="0" applyNumberFormat="1" applyFont="1" applyFill="1" applyBorder="1" applyAlignment="1" applyProtection="1">
      <alignment horizontal="center" vertical="center"/>
    </xf>
    <xf numFmtId="3" fontId="2" fillId="2" borderId="6" xfId="0" applyNumberFormat="1" applyFont="1" applyFill="1" applyBorder="1" applyAlignment="1" applyProtection="1">
      <alignment horizontal="center" vertical="center"/>
    </xf>
    <xf numFmtId="0" fontId="2" fillId="3" borderId="9" xfId="0" applyNumberFormat="1" applyFont="1" applyFill="1" applyBorder="1" applyAlignment="1" applyProtection="1">
      <alignment horizontal="center" vertical="center"/>
    </xf>
    <xf numFmtId="0" fontId="2" fillId="3" borderId="9" xfId="0" applyNumberFormat="1" applyFont="1" applyFill="1" applyBorder="1" applyAlignment="1" applyProtection="1">
      <alignment horizontal="left" vertical="center"/>
    </xf>
    <xf numFmtId="3" fontId="2" fillId="2" borderId="1" xfId="0" applyNumberFormat="1" applyFont="1" applyFill="1" applyBorder="1" applyAlignment="1" applyProtection="1">
      <alignment horizontal="center" vertical="center"/>
    </xf>
    <xf numFmtId="3" fontId="0" fillId="6" borderId="0" xfId="0" applyNumberFormat="1" applyFill="1" applyAlignment="1">
      <alignment vertical="center"/>
    </xf>
    <xf numFmtId="0" fontId="0" fillId="0" borderId="0" xfId="0" applyAlignment="1">
      <alignment horizontal="right" vertical="center"/>
    </xf>
    <xf numFmtId="3" fontId="7" fillId="6" borderId="12" xfId="0" applyNumberFormat="1" applyFont="1" applyFill="1" applyBorder="1" applyAlignment="1" applyProtection="1">
      <alignment vertical="center"/>
    </xf>
    <xf numFmtId="3" fontId="7" fillId="6" borderId="4" xfId="0" applyNumberFormat="1" applyFont="1" applyFill="1" applyBorder="1" applyAlignment="1" applyProtection="1">
      <alignment vertical="center"/>
    </xf>
    <xf numFmtId="3" fontId="7" fillId="6" borderId="3" xfId="0" applyNumberFormat="1" applyFont="1" applyFill="1" applyBorder="1" applyAlignment="1" applyProtection="1">
      <alignment vertical="center"/>
    </xf>
    <xf numFmtId="3" fontId="7" fillId="2" borderId="4" xfId="0" applyNumberFormat="1" applyFont="1" applyFill="1" applyBorder="1" applyAlignment="1" applyProtection="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FF"/>
      <color rgb="009999FF"/>
      <color rgb="00FFFF99"/>
      <color rgb="0099CC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4" Type="http://schemas.openxmlformats.org/officeDocument/2006/relationships/sharedStrings" Target="sharedStrings.xml"/><Relationship Id="rId33" Type="http://schemas.openxmlformats.org/officeDocument/2006/relationships/styles" Target="styles.xml"/><Relationship Id="rId32" Type="http://schemas.openxmlformats.org/officeDocument/2006/relationships/theme" Target="theme/theme1.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5"/>
  <sheetViews>
    <sheetView showGridLines="0" showZeros="0" tabSelected="1" zoomScaleSheetLayoutView="60" workbookViewId="0">
      <selection activeCell="A1" sqref="A1:D1"/>
    </sheetView>
  </sheetViews>
  <sheetFormatPr defaultColWidth="12.1833333333333" defaultRowHeight="15.55" customHeight="1" outlineLevelCol="3"/>
  <cols>
    <col min="1" max="1" width="12.1833333333333" customWidth="1"/>
    <col min="2" max="2" width="20.5" customWidth="1"/>
    <col min="3" max="3" width="54.75" customWidth="1"/>
    <col min="4" max="4" width="23.125" customWidth="1"/>
    <col min="5" max="16384" width="12.1833333333333" customWidth="1"/>
  </cols>
  <sheetData>
    <row r="1" ht="34" customHeight="1" spans="1:4">
      <c r="A1" s="42" t="s">
        <v>0</v>
      </c>
      <c r="B1" s="42"/>
      <c r="C1" s="42"/>
      <c r="D1" s="42"/>
    </row>
    <row r="2" ht="34" customHeight="1" spans="1:4">
      <c r="A2" s="42" t="s">
        <v>1</v>
      </c>
      <c r="B2" s="42"/>
      <c r="C2" s="42"/>
      <c r="D2" s="42"/>
    </row>
    <row r="3" customHeight="1" spans="1:4">
      <c r="A3" s="28"/>
      <c r="B3" s="28"/>
      <c r="C3" s="28"/>
      <c r="D3" s="28"/>
    </row>
    <row r="4" customHeight="1" spans="1:4">
      <c r="A4" s="28"/>
      <c r="B4" s="28"/>
      <c r="C4" s="28"/>
      <c r="D4" s="28"/>
    </row>
    <row r="5" customHeight="1" spans="1:4">
      <c r="A5" s="28"/>
      <c r="B5" s="62" t="s">
        <v>2</v>
      </c>
      <c r="C5" s="63" t="s">
        <v>3</v>
      </c>
      <c r="D5" s="28"/>
    </row>
    <row r="6" customHeight="1" spans="1:4">
      <c r="A6" s="28"/>
      <c r="B6" s="62" t="s">
        <v>4</v>
      </c>
      <c r="C6" s="63" t="s">
        <v>5</v>
      </c>
      <c r="D6" s="28"/>
    </row>
    <row r="7" customHeight="1" spans="1:4">
      <c r="A7" s="28"/>
      <c r="B7" s="62" t="s">
        <v>6</v>
      </c>
      <c r="C7" s="64" t="s">
        <v>7</v>
      </c>
      <c r="D7" s="28"/>
    </row>
    <row r="8" customHeight="1" spans="1:4">
      <c r="A8" s="28"/>
      <c r="B8" s="62" t="s">
        <v>8</v>
      </c>
      <c r="C8" s="64" t="s">
        <v>7</v>
      </c>
      <c r="D8" s="28"/>
    </row>
    <row r="9" customHeight="1" spans="1:4">
      <c r="A9" s="28"/>
      <c r="B9" s="62" t="s">
        <v>9</v>
      </c>
      <c r="C9" s="64" t="s">
        <v>10</v>
      </c>
      <c r="D9" s="28"/>
    </row>
    <row r="10" customHeight="1" spans="1:4">
      <c r="A10" s="28"/>
      <c r="B10" s="62" t="s">
        <v>11</v>
      </c>
      <c r="C10" s="64" t="s">
        <v>12</v>
      </c>
      <c r="D10" s="28"/>
    </row>
    <row r="11" customHeight="1" spans="1:4">
      <c r="A11" s="28"/>
      <c r="B11" s="62" t="s">
        <v>13</v>
      </c>
      <c r="C11" s="64" t="s">
        <v>14</v>
      </c>
      <c r="D11" s="28"/>
    </row>
    <row r="12" customHeight="1" spans="1:4">
      <c r="A12" s="28"/>
      <c r="B12" s="62" t="s">
        <v>15</v>
      </c>
      <c r="C12" s="64" t="s">
        <v>16</v>
      </c>
      <c r="D12" s="28"/>
    </row>
    <row r="13" customHeight="1" spans="1:4">
      <c r="A13" s="28"/>
      <c r="B13" s="62" t="s">
        <v>17</v>
      </c>
      <c r="C13" s="64" t="s">
        <v>18</v>
      </c>
      <c r="D13" s="28"/>
    </row>
    <row r="14" customHeight="1" spans="1:4">
      <c r="A14" s="28"/>
      <c r="B14" s="62" t="s">
        <v>19</v>
      </c>
      <c r="C14" s="65" t="s">
        <v>20</v>
      </c>
      <c r="D14" s="28"/>
    </row>
    <row r="15" customHeight="1" spans="1:4">
      <c r="A15" s="28"/>
      <c r="B15" s="62" t="s">
        <v>21</v>
      </c>
      <c r="C15" s="64" t="s">
        <v>22</v>
      </c>
      <c r="D15" s="28"/>
    </row>
    <row r="16" customHeight="1" spans="1:4">
      <c r="A16" s="28"/>
      <c r="B16" s="62" t="s">
        <v>23</v>
      </c>
      <c r="C16" s="63" t="s">
        <v>22</v>
      </c>
      <c r="D16" s="28"/>
    </row>
    <row r="17" customHeight="1" spans="1:4">
      <c r="A17" s="28"/>
      <c r="B17" s="62" t="s">
        <v>24</v>
      </c>
      <c r="C17" s="64" t="s">
        <v>25</v>
      </c>
      <c r="D17" s="28"/>
    </row>
    <row r="18" customHeight="1" spans="1:4">
      <c r="A18" s="28"/>
      <c r="B18" s="62" t="s">
        <v>26</v>
      </c>
      <c r="C18" s="64" t="s">
        <v>27</v>
      </c>
      <c r="D18" s="28"/>
    </row>
    <row r="19" customHeight="1" spans="1:4">
      <c r="A19" s="28"/>
      <c r="B19" s="62" t="s">
        <v>28</v>
      </c>
      <c r="C19" s="64" t="s">
        <v>27</v>
      </c>
      <c r="D19" s="28"/>
    </row>
    <row r="20" customHeight="1" spans="1:4">
      <c r="A20" s="28"/>
      <c r="B20" s="62" t="s">
        <v>29</v>
      </c>
      <c r="C20" s="64" t="s">
        <v>27</v>
      </c>
      <c r="D20" s="28"/>
    </row>
    <row r="21" customHeight="1" spans="1:4">
      <c r="A21" s="28"/>
      <c r="B21" s="62" t="s">
        <v>30</v>
      </c>
      <c r="C21" s="64" t="s">
        <v>27</v>
      </c>
      <c r="D21" s="28"/>
    </row>
    <row r="22" customHeight="1" spans="1:4">
      <c r="A22" s="28"/>
      <c r="B22" s="62" t="s">
        <v>31</v>
      </c>
      <c r="C22" s="66" t="s">
        <v>32</v>
      </c>
      <c r="D22" s="28" t="s">
        <v>33</v>
      </c>
    </row>
    <row r="23" customHeight="1" spans="1:4">
      <c r="A23" s="28"/>
      <c r="B23" s="62" t="s">
        <v>34</v>
      </c>
      <c r="C23" s="64" t="s">
        <v>35</v>
      </c>
      <c r="D23" s="28"/>
    </row>
    <row r="24" customHeight="1" spans="1:4">
      <c r="A24" s="28"/>
      <c r="B24" s="28"/>
      <c r="C24" s="28"/>
      <c r="D24" s="28"/>
    </row>
    <row r="25" customHeight="1" spans="1:4">
      <c r="A25" s="28"/>
      <c r="B25" s="28"/>
      <c r="C25" s="28"/>
      <c r="D25" s="28"/>
    </row>
  </sheetData>
  <mergeCells count="2">
    <mergeCell ref="A1:D1"/>
    <mergeCell ref="A2:D2"/>
  </mergeCells>
  <printOptions gridLines="1"/>
  <pageMargins left="0.75" right="0.75" top="1" bottom="1" header="0.5" footer="0.5"/>
  <pageSetup paperSize="1" orientation="portrait"/>
  <headerFooter alignWithMargins="0" scaleWithDoc="0">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showGridLines="0" showZeros="0" zoomScaleSheetLayoutView="60" workbookViewId="0">
      <selection activeCell="A1" sqref="A1:F1"/>
    </sheetView>
  </sheetViews>
  <sheetFormatPr defaultColWidth="12.1833333333333" defaultRowHeight="15.55" customHeight="1" outlineLevelCol="5"/>
  <cols>
    <col min="1" max="1" width="9.725" customWidth="1"/>
    <col min="2" max="2" width="13.5083333333333" customWidth="1"/>
    <col min="3" max="3" width="43.7416666666667" customWidth="1"/>
    <col min="4" max="4" width="7.74166666666667" customWidth="1"/>
    <col min="5" max="5" width="36.2333333333333" customWidth="1"/>
    <col min="6" max="16384" width="12.1833333333333" customWidth="1"/>
  </cols>
  <sheetData>
    <row r="1" ht="34" customHeight="1" spans="1:6">
      <c r="A1" s="42" t="s">
        <v>36</v>
      </c>
      <c r="B1" s="42"/>
      <c r="C1" s="42"/>
      <c r="D1" s="42"/>
      <c r="E1" s="42"/>
      <c r="F1" s="42"/>
    </row>
    <row r="2" ht="16.95" customHeight="1" spans="1:6">
      <c r="A2" s="28"/>
      <c r="B2" s="28"/>
      <c r="C2" s="28"/>
      <c r="D2" s="28"/>
      <c r="E2" s="28"/>
      <c r="F2" s="28"/>
    </row>
    <row r="3" ht="16.9" customHeight="1" spans="1:6">
      <c r="A3" s="28"/>
      <c r="B3" s="43" t="s">
        <v>37</v>
      </c>
      <c r="C3" s="43" t="s">
        <v>38</v>
      </c>
      <c r="D3" s="43" t="s">
        <v>39</v>
      </c>
      <c r="E3" s="44"/>
      <c r="F3" s="28"/>
    </row>
    <row r="4" ht="1.7" customHeight="1" spans="1:6">
      <c r="A4" s="28"/>
      <c r="B4" s="45"/>
      <c r="C4" s="45"/>
      <c r="D4" s="46"/>
      <c r="E4" s="47"/>
      <c r="F4" s="28"/>
    </row>
    <row r="5" ht="0.75" customHeight="1" spans="1:6">
      <c r="A5" s="28"/>
      <c r="B5" s="16" t="s">
        <v>40</v>
      </c>
      <c r="C5" s="27" t="s">
        <v>41</v>
      </c>
      <c r="D5" s="48">
        <f>A36+1</f>
        <v>1</v>
      </c>
      <c r="E5" s="49"/>
      <c r="F5" s="28"/>
    </row>
    <row r="6" ht="1.7" customHeight="1" spans="1:6">
      <c r="A6" s="28"/>
      <c r="B6" s="45"/>
      <c r="C6" s="50"/>
      <c r="D6" s="12"/>
      <c r="E6" s="51"/>
      <c r="F6" s="28"/>
    </row>
    <row r="7" ht="16.9" customHeight="1" spans="1:6">
      <c r="A7" s="28"/>
      <c r="B7" s="16" t="s">
        <v>42</v>
      </c>
      <c r="C7" s="27" t="s">
        <v>43</v>
      </c>
      <c r="D7" s="52">
        <v>0</v>
      </c>
      <c r="E7" s="43" t="s">
        <v>44</v>
      </c>
      <c r="F7" s="28"/>
    </row>
    <row r="8" ht="16.9" customHeight="1" spans="1:6">
      <c r="A8" s="28"/>
      <c r="B8" s="16" t="s">
        <v>45</v>
      </c>
      <c r="C8" s="27" t="s">
        <v>46</v>
      </c>
      <c r="D8" s="52">
        <v>0</v>
      </c>
      <c r="E8" s="43"/>
      <c r="F8" s="28"/>
    </row>
    <row r="9" customHeight="1" spans="1:6">
      <c r="A9" s="53"/>
      <c r="B9" s="16" t="s">
        <v>47</v>
      </c>
      <c r="C9" s="27" t="s">
        <v>48</v>
      </c>
      <c r="D9" s="52">
        <v>0</v>
      </c>
      <c r="E9" s="43"/>
      <c r="F9" s="53"/>
    </row>
    <row r="10" ht="16.9" customHeight="1" spans="1:6">
      <c r="A10" s="28"/>
      <c r="B10" s="16" t="s">
        <v>49</v>
      </c>
      <c r="C10" s="27" t="s">
        <v>50</v>
      </c>
      <c r="D10" s="52">
        <v>0</v>
      </c>
      <c r="E10" s="43"/>
      <c r="F10" s="28"/>
    </row>
    <row r="11" ht="16.9" customHeight="1" spans="1:6">
      <c r="A11" s="28"/>
      <c r="B11" s="16" t="s">
        <v>51</v>
      </c>
      <c r="C11" s="27" t="s">
        <v>52</v>
      </c>
      <c r="D11" s="52">
        <v>0</v>
      </c>
      <c r="E11" s="43"/>
      <c r="F11" s="28"/>
    </row>
    <row r="12" customHeight="1" spans="1:6">
      <c r="A12" s="53"/>
      <c r="B12" s="16" t="s">
        <v>53</v>
      </c>
      <c r="C12" s="27" t="s">
        <v>54</v>
      </c>
      <c r="D12" s="52">
        <v>0</v>
      </c>
      <c r="E12" s="43"/>
      <c r="F12" s="53"/>
    </row>
    <row r="13" ht="16.9" customHeight="1" spans="1:6">
      <c r="A13" s="28"/>
      <c r="B13" s="16" t="s">
        <v>55</v>
      </c>
      <c r="C13" s="27" t="s">
        <v>56</v>
      </c>
      <c r="D13" s="52">
        <v>0</v>
      </c>
      <c r="E13" s="43"/>
      <c r="F13" s="28"/>
    </row>
    <row r="14" ht="1.7" customHeight="1" spans="1:6">
      <c r="A14" s="28"/>
      <c r="B14" s="45"/>
      <c r="C14" s="50"/>
      <c r="D14" s="12"/>
      <c r="E14" s="54"/>
      <c r="F14" s="28"/>
    </row>
    <row r="15" customHeight="1" spans="1:6">
      <c r="A15" s="53"/>
      <c r="B15" s="16" t="s">
        <v>57</v>
      </c>
      <c r="C15" s="55" t="s">
        <v>58</v>
      </c>
      <c r="D15" s="52">
        <v>0</v>
      </c>
      <c r="E15" s="43" t="s">
        <v>59</v>
      </c>
      <c r="F15" s="53"/>
    </row>
    <row r="16" customHeight="1" spans="1:6">
      <c r="A16" s="53"/>
      <c r="B16" s="16" t="s">
        <v>60</v>
      </c>
      <c r="C16" s="55" t="s">
        <v>61</v>
      </c>
      <c r="D16" s="52">
        <v>0</v>
      </c>
      <c r="E16" s="43"/>
      <c r="F16" s="53"/>
    </row>
    <row r="17" ht="16.9" customHeight="1" spans="1:6">
      <c r="A17" s="28"/>
      <c r="B17" s="16" t="s">
        <v>62</v>
      </c>
      <c r="C17" s="27" t="s">
        <v>63</v>
      </c>
      <c r="D17" s="56">
        <v>0</v>
      </c>
      <c r="E17" s="43"/>
      <c r="F17" s="28"/>
    </row>
    <row r="18" ht="16.9" customHeight="1" spans="1:6">
      <c r="A18" s="28"/>
      <c r="B18" s="16" t="s">
        <v>64</v>
      </c>
      <c r="C18" s="55" t="s">
        <v>65</v>
      </c>
      <c r="D18" s="52">
        <v>0</v>
      </c>
      <c r="E18" s="43"/>
      <c r="F18" s="28"/>
    </row>
    <row r="19" ht="16.9" customHeight="1" spans="1:6">
      <c r="A19" s="28"/>
      <c r="B19" s="16" t="s">
        <v>66</v>
      </c>
      <c r="C19" s="27" t="s">
        <v>67</v>
      </c>
      <c r="D19" s="57">
        <v>0</v>
      </c>
      <c r="E19" s="43"/>
      <c r="F19" s="28"/>
    </row>
    <row r="20" ht="16.9" customHeight="1" spans="1:6">
      <c r="A20" s="28"/>
      <c r="B20" s="16" t="s">
        <v>68</v>
      </c>
      <c r="C20" s="27" t="s">
        <v>69</v>
      </c>
      <c r="D20" s="52">
        <v>0</v>
      </c>
      <c r="E20" s="43"/>
      <c r="F20" s="28"/>
    </row>
    <row r="21" ht="1.7" customHeight="1" spans="1:6">
      <c r="A21" s="28"/>
      <c r="B21" s="45"/>
      <c r="C21" s="50"/>
      <c r="D21" s="12"/>
      <c r="E21" s="54"/>
      <c r="F21" s="28"/>
    </row>
    <row r="22" ht="16.9" customHeight="1" spans="1:6">
      <c r="A22" s="28"/>
      <c r="B22" s="16" t="s">
        <v>70</v>
      </c>
      <c r="C22" s="27" t="s">
        <v>71</v>
      </c>
      <c r="D22" s="52">
        <v>0</v>
      </c>
      <c r="E22" s="43" t="s">
        <v>72</v>
      </c>
      <c r="F22" s="28"/>
    </row>
    <row r="23" ht="16.9" customHeight="1" spans="1:6">
      <c r="A23" s="28"/>
      <c r="B23" s="16" t="s">
        <v>73</v>
      </c>
      <c r="C23" s="27" t="s">
        <v>74</v>
      </c>
      <c r="D23" s="52">
        <v>0</v>
      </c>
      <c r="E23" s="43"/>
      <c r="F23" s="28"/>
    </row>
    <row r="24" ht="1.7" customHeight="1" spans="1:6">
      <c r="A24" s="28"/>
      <c r="B24" s="45"/>
      <c r="C24" s="50"/>
      <c r="D24" s="12"/>
      <c r="E24" s="54"/>
      <c r="F24" s="28"/>
    </row>
    <row r="25" ht="16.9" customHeight="1" spans="1:6">
      <c r="A25" s="28"/>
      <c r="B25" s="16" t="s">
        <v>75</v>
      </c>
      <c r="C25" s="27" t="s">
        <v>76</v>
      </c>
      <c r="D25" s="52">
        <v>0</v>
      </c>
      <c r="E25" s="43" t="s">
        <v>77</v>
      </c>
      <c r="F25" s="28"/>
    </row>
    <row r="26" ht="16.9" customHeight="1" spans="1:6">
      <c r="A26" s="28"/>
      <c r="B26" s="16" t="s">
        <v>78</v>
      </c>
      <c r="C26" s="27" t="s">
        <v>79</v>
      </c>
      <c r="D26" s="52">
        <v>0</v>
      </c>
      <c r="E26" s="43"/>
      <c r="F26" s="28"/>
    </row>
    <row r="27" ht="16.9" customHeight="1" spans="1:6">
      <c r="A27" s="28"/>
      <c r="B27" s="16" t="s">
        <v>80</v>
      </c>
      <c r="C27" s="27" t="s">
        <v>81</v>
      </c>
      <c r="D27" s="52">
        <v>0</v>
      </c>
      <c r="E27" s="43"/>
      <c r="F27" s="28"/>
    </row>
    <row r="28" ht="16.9" customHeight="1" spans="1:6">
      <c r="A28" s="28"/>
      <c r="B28" s="16" t="s">
        <v>82</v>
      </c>
      <c r="C28" s="27" t="s">
        <v>83</v>
      </c>
      <c r="D28" s="52">
        <v>0</v>
      </c>
      <c r="E28" s="43"/>
      <c r="F28" s="28"/>
    </row>
    <row r="29" ht="1.7" customHeight="1" spans="1:6">
      <c r="A29" s="28"/>
      <c r="B29" s="58"/>
      <c r="C29" s="59"/>
      <c r="D29" s="12"/>
      <c r="E29" s="54"/>
      <c r="F29" s="28"/>
    </row>
    <row r="30" ht="16.9" customHeight="1" spans="1:6">
      <c r="A30" s="28"/>
      <c r="B30" s="16" t="s">
        <v>84</v>
      </c>
      <c r="C30" s="27" t="s">
        <v>85</v>
      </c>
      <c r="D30" s="60">
        <v>0</v>
      </c>
      <c r="E30" s="43" t="s">
        <v>86</v>
      </c>
      <c r="F30" s="28"/>
    </row>
    <row r="31" ht="16.9" customHeight="1" spans="1:6">
      <c r="A31" s="28"/>
      <c r="B31" s="16" t="s">
        <v>87</v>
      </c>
      <c r="C31" s="27" t="s">
        <v>88</v>
      </c>
      <c r="D31" s="60">
        <v>0</v>
      </c>
      <c r="E31" s="43"/>
      <c r="F31" s="28"/>
    </row>
    <row r="32" ht="16.9" customHeight="1" spans="1:6">
      <c r="A32" s="28"/>
      <c r="B32" s="16" t="s">
        <v>89</v>
      </c>
      <c r="C32" s="27" t="s">
        <v>90</v>
      </c>
      <c r="D32" s="60">
        <v>0</v>
      </c>
      <c r="E32" s="43"/>
      <c r="F32" s="28"/>
    </row>
    <row r="33" customHeight="1" spans="1:6">
      <c r="A33" s="53"/>
      <c r="B33" s="16" t="s">
        <v>91</v>
      </c>
      <c r="C33" s="27" t="s">
        <v>92</v>
      </c>
      <c r="D33" s="60">
        <v>0</v>
      </c>
      <c r="E33" s="43"/>
      <c r="F33" s="53"/>
    </row>
    <row r="34" ht="16.9" customHeight="1" spans="1:6">
      <c r="A34" s="28"/>
      <c r="B34" s="16" t="s">
        <v>93</v>
      </c>
      <c r="C34" s="27" t="s">
        <v>94</v>
      </c>
      <c r="D34" s="60">
        <v>0</v>
      </c>
      <c r="E34" s="43"/>
      <c r="F34" s="28"/>
    </row>
    <row r="35" ht="17.25" customHeight="1" spans="1:6">
      <c r="A35" s="28"/>
      <c r="B35" s="28"/>
      <c r="C35" s="28"/>
      <c r="D35" s="28"/>
      <c r="E35" s="28"/>
      <c r="F35" s="28"/>
    </row>
    <row r="36" ht="409.5" hidden="1" customHeight="1" spans="1:6">
      <c r="A36" s="61">
        <v>0</v>
      </c>
      <c r="B36" s="28"/>
      <c r="C36" s="28"/>
      <c r="D36" s="28"/>
      <c r="E36" s="28"/>
      <c r="F36" s="28"/>
    </row>
    <row r="37" ht="17.25" customHeight="1" spans="1:6">
      <c r="A37" s="28"/>
      <c r="B37" s="28"/>
      <c r="C37" s="28"/>
      <c r="D37" s="28"/>
      <c r="E37" s="28"/>
      <c r="F37" s="28"/>
    </row>
  </sheetData>
  <mergeCells count="6">
    <mergeCell ref="A1:F1"/>
    <mergeCell ref="E7:E13"/>
    <mergeCell ref="E15:E20"/>
    <mergeCell ref="E22:E23"/>
    <mergeCell ref="E25:E28"/>
    <mergeCell ref="E30:E34"/>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showGridLines="0" showZeros="0" zoomScaleSheetLayoutView="60" workbookViewId="0">
      <selection activeCell="A1" sqref="A1"/>
    </sheetView>
  </sheetViews>
  <sheetFormatPr defaultColWidth="12.1833333333333" defaultRowHeight="15.55" customHeight="1" outlineLevelCol="4"/>
  <cols>
    <col min="1" max="5" width="22.1083333333333" customWidth="1"/>
    <col min="6" max="16384" width="12.1833333333333" customWidth="1"/>
  </cols>
  <sheetData>
    <row r="1" ht="19.75" customHeight="1" spans="1:5">
      <c r="A1" s="28"/>
      <c r="B1" s="28"/>
      <c r="C1" s="28"/>
      <c r="D1" s="28"/>
      <c r="E1" s="28"/>
    </row>
    <row r="2" ht="19.75" customHeight="1" spans="1:5">
      <c r="A2" s="28"/>
      <c r="B2" s="28"/>
      <c r="C2" s="28"/>
      <c r="D2" s="28"/>
      <c r="E2" s="28"/>
    </row>
    <row r="3" ht="19.75" customHeight="1" spans="1:5">
      <c r="A3" s="28"/>
      <c r="B3" s="28"/>
      <c r="C3" s="28"/>
      <c r="D3" s="28"/>
      <c r="E3" s="28"/>
    </row>
    <row r="4" ht="19.75" customHeight="1" spans="1:5">
      <c r="A4" s="28"/>
      <c r="B4" s="28"/>
      <c r="C4" s="28"/>
      <c r="D4" s="28"/>
      <c r="E4" s="28"/>
    </row>
    <row r="5" ht="19.75" customHeight="1" spans="1:5">
      <c r="A5" s="28"/>
      <c r="B5" s="28"/>
      <c r="C5" s="28"/>
      <c r="D5" s="28"/>
      <c r="E5" s="28"/>
    </row>
    <row r="6" ht="19.75" customHeight="1" spans="1:5">
      <c r="A6" s="28"/>
      <c r="B6" s="28"/>
      <c r="C6" s="28"/>
      <c r="D6" s="28"/>
      <c r="E6" s="28"/>
    </row>
    <row r="7" ht="19.75" customHeight="1" spans="1:5">
      <c r="A7" s="28"/>
      <c r="B7" s="28"/>
      <c r="C7" s="28"/>
      <c r="D7" s="28"/>
      <c r="E7" s="28"/>
    </row>
    <row r="8" ht="19.75" customHeight="1" spans="1:5">
      <c r="A8" s="28"/>
      <c r="B8" s="28"/>
      <c r="C8" s="28"/>
      <c r="D8" s="28"/>
      <c r="E8" s="28"/>
    </row>
    <row r="9" ht="42.5" customHeight="1" spans="1:5">
      <c r="A9" s="29" t="s">
        <v>44</v>
      </c>
      <c r="B9" s="29"/>
      <c r="C9" s="29"/>
      <c r="D9" s="29"/>
      <c r="E9" s="29"/>
    </row>
    <row r="10" ht="19.75" customHeight="1" spans="1:5">
      <c r="A10" s="28"/>
      <c r="B10" s="28"/>
      <c r="C10" s="28"/>
      <c r="D10" s="28"/>
      <c r="E10" s="28"/>
    </row>
    <row r="11" ht="19.75" customHeight="1" spans="1:5">
      <c r="A11" s="28"/>
      <c r="B11" s="28"/>
      <c r="C11" s="28"/>
      <c r="D11" s="28"/>
      <c r="E11" s="28"/>
    </row>
    <row r="12" ht="19.75" customHeight="1" spans="1:5">
      <c r="A12" s="28"/>
      <c r="B12" s="28"/>
      <c r="C12" s="28"/>
      <c r="D12" s="28"/>
      <c r="E12" s="28"/>
    </row>
    <row r="13" ht="19.75" customHeight="1" spans="1:5">
      <c r="A13" s="28"/>
      <c r="B13" s="28"/>
      <c r="C13" s="28"/>
      <c r="D13" s="28"/>
      <c r="E13" s="28"/>
    </row>
    <row r="14" ht="19.75" customHeight="1" spans="1:5">
      <c r="A14" s="28"/>
      <c r="B14" s="28"/>
      <c r="C14" s="28"/>
      <c r="D14" s="28"/>
      <c r="E14" s="28"/>
    </row>
    <row r="15" ht="19.75" customHeight="1" spans="1:5">
      <c r="A15" s="28"/>
      <c r="B15" s="28"/>
      <c r="C15" s="28"/>
      <c r="D15" s="28"/>
      <c r="E15" s="28"/>
    </row>
    <row r="16" ht="19.75" customHeight="1" spans="1:5">
      <c r="A16" s="28"/>
      <c r="B16" s="28"/>
      <c r="C16" s="28"/>
      <c r="D16" s="28"/>
      <c r="E16" s="28"/>
    </row>
    <row r="17" ht="19.75" customHeight="1" spans="1:5">
      <c r="A17" s="28"/>
      <c r="B17" s="28"/>
      <c r="C17" s="28"/>
      <c r="D17" s="28"/>
      <c r="E17" s="28"/>
    </row>
    <row r="18" ht="19.75" customHeight="1" spans="1:5">
      <c r="A18" s="28"/>
      <c r="B18" s="28"/>
      <c r="C18" s="28"/>
      <c r="D18" s="28"/>
      <c r="E18" s="28"/>
    </row>
    <row r="19" ht="19.75" customHeight="1" spans="1:5">
      <c r="A19" s="28"/>
      <c r="B19" s="28"/>
      <c r="C19" s="28"/>
      <c r="D19" s="28"/>
      <c r="E19" s="28"/>
    </row>
    <row r="20" ht="19.75" customHeight="1" spans="1:5">
      <c r="A20" s="28"/>
      <c r="B20" s="28"/>
      <c r="C20" s="28"/>
      <c r="D20" s="28"/>
      <c r="E20" s="28"/>
    </row>
  </sheetData>
  <mergeCells count="1">
    <mergeCell ref="A9:E9"/>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95"/>
  <sheetViews>
    <sheetView showGridLines="0" showZeros="0" zoomScaleSheetLayoutView="60" workbookViewId="0">
      <selection activeCell="A1" sqref="A1:C1"/>
    </sheetView>
  </sheetViews>
  <sheetFormatPr defaultColWidth="12.1833333333333" defaultRowHeight="17" customHeight="1" outlineLevelCol="2"/>
  <cols>
    <col min="1" max="1" width="11.125" customWidth="1"/>
    <col min="2" max="2" width="59" customWidth="1"/>
    <col min="3" max="3" width="25" customWidth="1"/>
    <col min="4" max="16384" width="12.1833333333333" customWidth="1"/>
  </cols>
  <sheetData>
    <row r="1" ht="34" customHeight="1" spans="1:3">
      <c r="A1" s="13" t="s">
        <v>95</v>
      </c>
      <c r="B1" s="13"/>
      <c r="C1" s="13"/>
    </row>
    <row r="2" customHeight="1" spans="1:3">
      <c r="A2" s="14" t="s">
        <v>42</v>
      </c>
      <c r="B2" s="14"/>
      <c r="C2" s="14"/>
    </row>
    <row r="3" customHeight="1" spans="1:3">
      <c r="A3" s="14" t="s">
        <v>96</v>
      </c>
      <c r="B3" s="14"/>
      <c r="C3" s="14"/>
    </row>
    <row r="4" customHeight="1" spans="1:3">
      <c r="A4" s="4" t="s">
        <v>97</v>
      </c>
      <c r="B4" s="4" t="s">
        <v>98</v>
      </c>
      <c r="C4" s="4" t="s">
        <v>99</v>
      </c>
    </row>
    <row r="5" customHeight="1" spans="1:3">
      <c r="A5" s="27"/>
      <c r="B5" s="4" t="s">
        <v>100</v>
      </c>
      <c r="C5" s="6">
        <f>SUM(C6,C359)</f>
        <v>48775</v>
      </c>
    </row>
    <row r="6" customHeight="1" spans="1:3">
      <c r="A6" s="27">
        <v>101</v>
      </c>
      <c r="B6" s="15" t="s">
        <v>101</v>
      </c>
      <c r="C6" s="6">
        <f>C7+C55+C75+C198+C263+C271+C276+C290+C299+C305+C314+C323+C326+C329+C332+C343+C347+C350+C353+C356</f>
        <v>38362</v>
      </c>
    </row>
    <row r="7" customHeight="1" spans="1:3">
      <c r="A7" s="27">
        <v>10101</v>
      </c>
      <c r="B7" s="15" t="s">
        <v>102</v>
      </c>
      <c r="C7" s="6">
        <f>SUM(C8,C33,C37,C40,C52)</f>
        <v>16865</v>
      </c>
    </row>
    <row r="8" customHeight="1" spans="1:3">
      <c r="A8" s="27">
        <v>1010101</v>
      </c>
      <c r="B8" s="15" t="s">
        <v>103</v>
      </c>
      <c r="C8" s="6">
        <f>SUM(C9:C32)</f>
        <v>13790</v>
      </c>
    </row>
    <row r="9" customHeight="1" spans="1:3">
      <c r="A9" s="27">
        <v>101010101</v>
      </c>
      <c r="B9" s="27" t="s">
        <v>104</v>
      </c>
      <c r="C9" s="11">
        <v>2250</v>
      </c>
    </row>
    <row r="10" customHeight="1" spans="1:3">
      <c r="A10" s="27">
        <v>101010102</v>
      </c>
      <c r="B10" s="27" t="s">
        <v>105</v>
      </c>
      <c r="C10" s="11">
        <v>3</v>
      </c>
    </row>
    <row r="11" customHeight="1" spans="1:3">
      <c r="A11" s="27">
        <v>101010103</v>
      </c>
      <c r="B11" s="27" t="s">
        <v>106</v>
      </c>
      <c r="C11" s="11">
        <v>7943</v>
      </c>
    </row>
    <row r="12" customHeight="1" spans="1:3">
      <c r="A12" s="27">
        <v>101010104</v>
      </c>
      <c r="B12" s="27" t="s">
        <v>107</v>
      </c>
      <c r="C12" s="11">
        <v>0</v>
      </c>
    </row>
    <row r="13" customHeight="1" spans="1:3">
      <c r="A13" s="27">
        <v>101010105</v>
      </c>
      <c r="B13" s="27" t="s">
        <v>108</v>
      </c>
      <c r="C13" s="11">
        <v>1950</v>
      </c>
    </row>
    <row r="14" customHeight="1" spans="1:3">
      <c r="A14" s="27">
        <v>101010106</v>
      </c>
      <c r="B14" s="27" t="s">
        <v>109</v>
      </c>
      <c r="C14" s="11">
        <v>1593</v>
      </c>
    </row>
    <row r="15" customHeight="1" spans="1:3">
      <c r="A15" s="27">
        <v>101010119</v>
      </c>
      <c r="B15" s="27" t="s">
        <v>110</v>
      </c>
      <c r="C15" s="11">
        <v>129</v>
      </c>
    </row>
    <row r="16" customHeight="1" spans="1:3">
      <c r="A16" s="27">
        <v>101010120</v>
      </c>
      <c r="B16" s="27" t="s">
        <v>111</v>
      </c>
      <c r="C16" s="11">
        <v>9</v>
      </c>
    </row>
    <row r="17" customHeight="1" spans="1:3">
      <c r="A17" s="27">
        <v>101010121</v>
      </c>
      <c r="B17" s="27" t="s">
        <v>112</v>
      </c>
      <c r="C17" s="11">
        <v>0</v>
      </c>
    </row>
    <row r="18" customHeight="1" spans="1:3">
      <c r="A18" s="27">
        <v>101010122</v>
      </c>
      <c r="B18" s="27" t="s">
        <v>113</v>
      </c>
      <c r="C18" s="11">
        <v>0</v>
      </c>
    </row>
    <row r="19" customHeight="1" spans="1:3">
      <c r="A19" s="27">
        <v>101010125</v>
      </c>
      <c r="B19" s="27" t="s">
        <v>114</v>
      </c>
      <c r="C19" s="11">
        <v>0</v>
      </c>
    </row>
    <row r="20" customHeight="1" spans="1:3">
      <c r="A20" s="27">
        <v>101010127</v>
      </c>
      <c r="B20" s="27" t="s">
        <v>115</v>
      </c>
      <c r="C20" s="11">
        <v>0</v>
      </c>
    </row>
    <row r="21" customHeight="1" spans="1:3">
      <c r="A21" s="27">
        <v>101010129</v>
      </c>
      <c r="B21" s="27" t="s">
        <v>116</v>
      </c>
      <c r="C21" s="11">
        <v>-32</v>
      </c>
    </row>
    <row r="22" customHeight="1" spans="1:3">
      <c r="A22" s="27">
        <v>101010130</v>
      </c>
      <c r="B22" s="27" t="s">
        <v>117</v>
      </c>
      <c r="C22" s="11">
        <v>0</v>
      </c>
    </row>
    <row r="23" customHeight="1" spans="1:3">
      <c r="A23" s="27">
        <v>101010131</v>
      </c>
      <c r="B23" s="27" t="s">
        <v>118</v>
      </c>
      <c r="C23" s="11">
        <v>0</v>
      </c>
    </row>
    <row r="24" customHeight="1" spans="1:3">
      <c r="A24" s="27">
        <v>101010132</v>
      </c>
      <c r="B24" s="27" t="s">
        <v>119</v>
      </c>
      <c r="C24" s="11">
        <v>0</v>
      </c>
    </row>
    <row r="25" customHeight="1" spans="1:3">
      <c r="A25" s="27">
        <v>101010133</v>
      </c>
      <c r="B25" s="27" t="s">
        <v>120</v>
      </c>
      <c r="C25" s="11">
        <v>0</v>
      </c>
    </row>
    <row r="26" customHeight="1" spans="1:3">
      <c r="A26" s="27">
        <v>101010136</v>
      </c>
      <c r="B26" s="27" t="s">
        <v>121</v>
      </c>
      <c r="C26" s="11">
        <v>-55</v>
      </c>
    </row>
    <row r="27" customHeight="1" spans="1:3">
      <c r="A27" s="27">
        <v>101010137</v>
      </c>
      <c r="B27" s="27" t="s">
        <v>122</v>
      </c>
      <c r="C27" s="11">
        <v>0</v>
      </c>
    </row>
    <row r="28" ht="17.25" customHeight="1" spans="1:3">
      <c r="A28" s="27">
        <v>101010138</v>
      </c>
      <c r="B28" s="27" t="s">
        <v>123</v>
      </c>
      <c r="C28" s="11">
        <v>0</v>
      </c>
    </row>
    <row r="29" customHeight="1" spans="1:3">
      <c r="A29" s="27">
        <v>101010150</v>
      </c>
      <c r="B29" s="27" t="s">
        <v>124</v>
      </c>
      <c r="C29" s="11">
        <v>0</v>
      </c>
    </row>
    <row r="30" customHeight="1" spans="1:3">
      <c r="A30" s="27">
        <v>101010151</v>
      </c>
      <c r="B30" s="27" t="s">
        <v>125</v>
      </c>
      <c r="C30" s="11">
        <v>0</v>
      </c>
    </row>
    <row r="31" customHeight="1" spans="1:3">
      <c r="A31" s="27">
        <v>101010152</v>
      </c>
      <c r="B31" s="27" t="s">
        <v>126</v>
      </c>
      <c r="C31" s="11">
        <v>0</v>
      </c>
    </row>
    <row r="32" customHeight="1" spans="1:3">
      <c r="A32" s="27">
        <v>101010153</v>
      </c>
      <c r="B32" s="27" t="s">
        <v>127</v>
      </c>
      <c r="C32" s="11">
        <v>0</v>
      </c>
    </row>
    <row r="33" customHeight="1" spans="1:3">
      <c r="A33" s="27">
        <v>1010102</v>
      </c>
      <c r="B33" s="15" t="s">
        <v>128</v>
      </c>
      <c r="C33" s="6">
        <f>SUM(C34:C36)</f>
        <v>0</v>
      </c>
    </row>
    <row r="34" customHeight="1" spans="1:3">
      <c r="A34" s="27">
        <v>101010201</v>
      </c>
      <c r="B34" s="27" t="s">
        <v>129</v>
      </c>
      <c r="C34" s="11">
        <v>0</v>
      </c>
    </row>
    <row r="35" customHeight="1" spans="1:3">
      <c r="A35" s="27">
        <v>101010220</v>
      </c>
      <c r="B35" s="27" t="s">
        <v>130</v>
      </c>
      <c r="C35" s="11">
        <v>0</v>
      </c>
    </row>
    <row r="36" customHeight="1" spans="1:3">
      <c r="A36" s="27">
        <v>101010221</v>
      </c>
      <c r="B36" s="27" t="s">
        <v>131</v>
      </c>
      <c r="C36" s="11">
        <v>0</v>
      </c>
    </row>
    <row r="37" customHeight="1" spans="1:3">
      <c r="A37" s="27">
        <v>1010103</v>
      </c>
      <c r="B37" s="15" t="s">
        <v>132</v>
      </c>
      <c r="C37" s="6">
        <f>C38+C39</f>
        <v>0</v>
      </c>
    </row>
    <row r="38" customHeight="1" spans="1:3">
      <c r="A38" s="27">
        <v>101010301</v>
      </c>
      <c r="B38" s="27" t="s">
        <v>133</v>
      </c>
      <c r="C38" s="11">
        <v>0</v>
      </c>
    </row>
    <row r="39" customHeight="1" spans="1:3">
      <c r="A39" s="27">
        <v>101010302</v>
      </c>
      <c r="B39" s="27" t="s">
        <v>134</v>
      </c>
      <c r="C39" s="11">
        <v>0</v>
      </c>
    </row>
    <row r="40" customHeight="1" spans="1:3">
      <c r="A40" s="27">
        <v>1010104</v>
      </c>
      <c r="B40" s="15" t="s">
        <v>135</v>
      </c>
      <c r="C40" s="6">
        <f>SUM(C41:C51)</f>
        <v>3075</v>
      </c>
    </row>
    <row r="41" customHeight="1" spans="1:3">
      <c r="A41" s="27">
        <v>101010401</v>
      </c>
      <c r="B41" s="27" t="s">
        <v>136</v>
      </c>
      <c r="C41" s="11">
        <v>3078</v>
      </c>
    </row>
    <row r="42" customHeight="1" spans="1:3">
      <c r="A42" s="27">
        <v>101010402</v>
      </c>
      <c r="B42" s="27" t="s">
        <v>137</v>
      </c>
      <c r="C42" s="11">
        <v>0</v>
      </c>
    </row>
    <row r="43" customHeight="1" spans="1:3">
      <c r="A43" s="27">
        <v>101010403</v>
      </c>
      <c r="B43" s="27" t="s">
        <v>138</v>
      </c>
      <c r="C43" s="11">
        <v>0</v>
      </c>
    </row>
    <row r="44" customHeight="1" spans="1:3">
      <c r="A44" s="27">
        <v>101010420</v>
      </c>
      <c r="B44" s="27" t="s">
        <v>139</v>
      </c>
      <c r="C44" s="11">
        <v>5</v>
      </c>
    </row>
    <row r="45" customHeight="1" spans="1:3">
      <c r="A45" s="27">
        <v>101010421</v>
      </c>
      <c r="B45" s="27" t="s">
        <v>140</v>
      </c>
      <c r="C45" s="11">
        <v>0</v>
      </c>
    </row>
    <row r="46" customHeight="1" spans="1:3">
      <c r="A46" s="27">
        <v>101010422</v>
      </c>
      <c r="B46" s="27" t="s">
        <v>141</v>
      </c>
      <c r="C46" s="11">
        <v>0</v>
      </c>
    </row>
    <row r="47" customHeight="1" spans="1:3">
      <c r="A47" s="27">
        <v>101010426</v>
      </c>
      <c r="B47" s="27" t="s">
        <v>142</v>
      </c>
      <c r="C47" s="11">
        <v>-8</v>
      </c>
    </row>
    <row r="48" customHeight="1" spans="1:3">
      <c r="A48" s="27">
        <v>101010427</v>
      </c>
      <c r="B48" s="27" t="s">
        <v>143</v>
      </c>
      <c r="C48" s="11">
        <v>0</v>
      </c>
    </row>
    <row r="49" customHeight="1" spans="1:3">
      <c r="A49" s="27">
        <v>101010428</v>
      </c>
      <c r="B49" s="27" t="s">
        <v>144</v>
      </c>
      <c r="C49" s="11">
        <v>0</v>
      </c>
    </row>
    <row r="50" customHeight="1" spans="1:3">
      <c r="A50" s="27">
        <v>101010429</v>
      </c>
      <c r="B50" s="27" t="s">
        <v>145</v>
      </c>
      <c r="C50" s="11">
        <v>0</v>
      </c>
    </row>
    <row r="51" customHeight="1" spans="1:3">
      <c r="A51" s="27">
        <v>101010461</v>
      </c>
      <c r="B51" s="27" t="s">
        <v>146</v>
      </c>
      <c r="C51" s="11">
        <v>0</v>
      </c>
    </row>
    <row r="52" customHeight="1" spans="1:3">
      <c r="A52" s="27">
        <v>1010105</v>
      </c>
      <c r="B52" s="15" t="s">
        <v>147</v>
      </c>
      <c r="C52" s="6">
        <f>SUM(C53:C54)</f>
        <v>0</v>
      </c>
    </row>
    <row r="53" customHeight="1" spans="1:3">
      <c r="A53" s="27">
        <v>101010501</v>
      </c>
      <c r="B53" s="27" t="s">
        <v>148</v>
      </c>
      <c r="C53" s="11">
        <v>0</v>
      </c>
    </row>
    <row r="54" customHeight="1" spans="1:3">
      <c r="A54" s="27">
        <v>101010502</v>
      </c>
      <c r="B54" s="27" t="s">
        <v>149</v>
      </c>
      <c r="C54" s="11">
        <v>0</v>
      </c>
    </row>
    <row r="55" customHeight="1" spans="1:3">
      <c r="A55" s="27">
        <v>10102</v>
      </c>
      <c r="B55" s="15" t="s">
        <v>150</v>
      </c>
      <c r="C55" s="6">
        <f>SUM(C56,C68,C74)</f>
        <v>0</v>
      </c>
    </row>
    <row r="56" customHeight="1" spans="1:3">
      <c r="A56" s="27">
        <v>1010201</v>
      </c>
      <c r="B56" s="15" t="s">
        <v>151</v>
      </c>
      <c r="C56" s="6">
        <f>SUM(C57:C67)</f>
        <v>0</v>
      </c>
    </row>
    <row r="57" customHeight="1" spans="1:3">
      <c r="A57" s="27">
        <v>101020101</v>
      </c>
      <c r="B57" s="27" t="s">
        <v>152</v>
      </c>
      <c r="C57" s="11">
        <v>0</v>
      </c>
    </row>
    <row r="58" customHeight="1" spans="1:3">
      <c r="A58" s="27">
        <v>101020102</v>
      </c>
      <c r="B58" s="27" t="s">
        <v>153</v>
      </c>
      <c r="C58" s="11">
        <v>0</v>
      </c>
    </row>
    <row r="59" customHeight="1" spans="1:3">
      <c r="A59" s="27">
        <v>101020103</v>
      </c>
      <c r="B59" s="27" t="s">
        <v>154</v>
      </c>
      <c r="C59" s="11">
        <v>0</v>
      </c>
    </row>
    <row r="60" customHeight="1" spans="1:3">
      <c r="A60" s="27">
        <v>101020104</v>
      </c>
      <c r="B60" s="27" t="s">
        <v>155</v>
      </c>
      <c r="C60" s="11">
        <v>0</v>
      </c>
    </row>
    <row r="61" customHeight="1" spans="1:3">
      <c r="A61" s="27">
        <v>101020105</v>
      </c>
      <c r="B61" s="27" t="s">
        <v>156</v>
      </c>
      <c r="C61" s="11">
        <v>0</v>
      </c>
    </row>
    <row r="62" customHeight="1" spans="1:3">
      <c r="A62" s="27">
        <v>101020106</v>
      </c>
      <c r="B62" s="27" t="s">
        <v>157</v>
      </c>
      <c r="C62" s="11">
        <v>0</v>
      </c>
    </row>
    <row r="63" customHeight="1" spans="1:3">
      <c r="A63" s="27">
        <v>101020107</v>
      </c>
      <c r="B63" s="27" t="s">
        <v>158</v>
      </c>
      <c r="C63" s="11">
        <v>0</v>
      </c>
    </row>
    <row r="64" customHeight="1" spans="1:3">
      <c r="A64" s="27">
        <v>101020119</v>
      </c>
      <c r="B64" s="27" t="s">
        <v>159</v>
      </c>
      <c r="C64" s="11">
        <v>0</v>
      </c>
    </row>
    <row r="65" customHeight="1" spans="1:3">
      <c r="A65" s="27">
        <v>101020120</v>
      </c>
      <c r="B65" s="27" t="s">
        <v>160</v>
      </c>
      <c r="C65" s="11">
        <v>0</v>
      </c>
    </row>
    <row r="66" customHeight="1" spans="1:3">
      <c r="A66" s="27">
        <v>101020121</v>
      </c>
      <c r="B66" s="27" t="s">
        <v>161</v>
      </c>
      <c r="C66" s="11">
        <v>0</v>
      </c>
    </row>
    <row r="67" customHeight="1" spans="1:3">
      <c r="A67" s="27">
        <v>101020129</v>
      </c>
      <c r="B67" s="27" t="s">
        <v>162</v>
      </c>
      <c r="C67" s="11">
        <v>0</v>
      </c>
    </row>
    <row r="68" customHeight="1" spans="1:3">
      <c r="A68" s="27">
        <v>1010202</v>
      </c>
      <c r="B68" s="15" t="s">
        <v>163</v>
      </c>
      <c r="C68" s="6">
        <f>SUM(C69:C73)</f>
        <v>0</v>
      </c>
    </row>
    <row r="69" customHeight="1" spans="1:3">
      <c r="A69" s="27">
        <v>101020202</v>
      </c>
      <c r="B69" s="27" t="s">
        <v>164</v>
      </c>
      <c r="C69" s="11">
        <v>0</v>
      </c>
    </row>
    <row r="70" customHeight="1" spans="1:3">
      <c r="A70" s="27">
        <v>101020209</v>
      </c>
      <c r="B70" s="27" t="s">
        <v>165</v>
      </c>
      <c r="C70" s="11">
        <v>0</v>
      </c>
    </row>
    <row r="71" customHeight="1" spans="1:3">
      <c r="A71" s="27">
        <v>101020220</v>
      </c>
      <c r="B71" s="27" t="s">
        <v>166</v>
      </c>
      <c r="C71" s="11">
        <v>0</v>
      </c>
    </row>
    <row r="72" customHeight="1" spans="1:3">
      <c r="A72" s="27">
        <v>101020221</v>
      </c>
      <c r="B72" s="27" t="s">
        <v>167</v>
      </c>
      <c r="C72" s="11">
        <v>0</v>
      </c>
    </row>
    <row r="73" customHeight="1" spans="1:3">
      <c r="A73" s="27">
        <v>101020229</v>
      </c>
      <c r="B73" s="27" t="s">
        <v>168</v>
      </c>
      <c r="C73" s="11">
        <v>0</v>
      </c>
    </row>
    <row r="74" customHeight="1" spans="1:3">
      <c r="A74" s="27">
        <v>1010203</v>
      </c>
      <c r="B74" s="15" t="s">
        <v>169</v>
      </c>
      <c r="C74" s="11">
        <v>0</v>
      </c>
    </row>
    <row r="75" customHeight="1" spans="1:3">
      <c r="A75" s="27">
        <v>10104</v>
      </c>
      <c r="B75" s="15" t="s">
        <v>170</v>
      </c>
      <c r="C75" s="6">
        <f>SUM(C76:C92,C96:C101,C105,C110:C111,C115:C121,C138:C139,C142:C144,C149,C154,C159,C164,C169,C174,C179,C184,C189,C194)</f>
        <v>608</v>
      </c>
    </row>
    <row r="76" customHeight="1" spans="1:3">
      <c r="A76" s="27">
        <v>1010401</v>
      </c>
      <c r="B76" s="15" t="s">
        <v>171</v>
      </c>
      <c r="C76" s="11">
        <v>0</v>
      </c>
    </row>
    <row r="77" customHeight="1" spans="1:3">
      <c r="A77" s="27">
        <v>1010402</v>
      </c>
      <c r="B77" s="15" t="s">
        <v>172</v>
      </c>
      <c r="C77" s="11">
        <v>0</v>
      </c>
    </row>
    <row r="78" customHeight="1" spans="1:3">
      <c r="A78" s="27">
        <v>1010403</v>
      </c>
      <c r="B78" s="15" t="s">
        <v>173</v>
      </c>
      <c r="C78" s="11">
        <v>0</v>
      </c>
    </row>
    <row r="79" customHeight="1" spans="1:3">
      <c r="A79" s="27">
        <v>1010404</v>
      </c>
      <c r="B79" s="15" t="s">
        <v>174</v>
      </c>
      <c r="C79" s="11">
        <v>-31</v>
      </c>
    </row>
    <row r="80" customHeight="1" spans="1:3">
      <c r="A80" s="27">
        <v>1010405</v>
      </c>
      <c r="B80" s="15" t="s">
        <v>175</v>
      </c>
      <c r="C80" s="11">
        <v>0</v>
      </c>
    </row>
    <row r="81" customHeight="1" spans="1:3">
      <c r="A81" s="27">
        <v>1010406</v>
      </c>
      <c r="B81" s="15" t="s">
        <v>176</v>
      </c>
      <c r="C81" s="11">
        <v>0</v>
      </c>
    </row>
    <row r="82" customHeight="1" spans="1:3">
      <c r="A82" s="27">
        <v>1010407</v>
      </c>
      <c r="B82" s="15" t="s">
        <v>177</v>
      </c>
      <c r="C82" s="11">
        <v>0</v>
      </c>
    </row>
    <row r="83" customHeight="1" spans="1:3">
      <c r="A83" s="27">
        <v>1010408</v>
      </c>
      <c r="B83" s="15" t="s">
        <v>178</v>
      </c>
      <c r="C83" s="11">
        <v>0</v>
      </c>
    </row>
    <row r="84" customHeight="1" spans="1:3">
      <c r="A84" s="27">
        <v>1010409</v>
      </c>
      <c r="B84" s="15" t="s">
        <v>179</v>
      </c>
      <c r="C84" s="11">
        <v>0</v>
      </c>
    </row>
    <row r="85" customHeight="1" spans="1:3">
      <c r="A85" s="27">
        <v>1010410</v>
      </c>
      <c r="B85" s="15" t="s">
        <v>180</v>
      </c>
      <c r="C85" s="11">
        <v>0</v>
      </c>
    </row>
    <row r="86" customHeight="1" spans="1:3">
      <c r="A86" s="27">
        <v>1010411</v>
      </c>
      <c r="B86" s="15" t="s">
        <v>181</v>
      </c>
      <c r="C86" s="11">
        <v>0</v>
      </c>
    </row>
    <row r="87" customHeight="1" spans="1:3">
      <c r="A87" s="27">
        <v>1010412</v>
      </c>
      <c r="B87" s="15" t="s">
        <v>182</v>
      </c>
      <c r="C87" s="11">
        <v>0</v>
      </c>
    </row>
    <row r="88" customHeight="1" spans="1:3">
      <c r="A88" s="27">
        <v>1010413</v>
      </c>
      <c r="B88" s="15" t="s">
        <v>183</v>
      </c>
      <c r="C88" s="11">
        <v>0</v>
      </c>
    </row>
    <row r="89" customHeight="1" spans="1:3">
      <c r="A89" s="27">
        <v>1010414</v>
      </c>
      <c r="B89" s="15" t="s">
        <v>184</v>
      </c>
      <c r="C89" s="11">
        <v>0</v>
      </c>
    </row>
    <row r="90" customHeight="1" spans="1:3">
      <c r="A90" s="27">
        <v>1010415</v>
      </c>
      <c r="B90" s="15" t="s">
        <v>185</v>
      </c>
      <c r="C90" s="11">
        <v>169</v>
      </c>
    </row>
    <row r="91" customHeight="1" spans="1:3">
      <c r="A91" s="27">
        <v>1010416</v>
      </c>
      <c r="B91" s="15" t="s">
        <v>186</v>
      </c>
      <c r="C91" s="11">
        <v>0</v>
      </c>
    </row>
    <row r="92" customHeight="1" spans="1:3">
      <c r="A92" s="27">
        <v>1010417</v>
      </c>
      <c r="B92" s="15" t="s">
        <v>187</v>
      </c>
      <c r="C92" s="6">
        <f>SUM(C93:C95)</f>
        <v>0</v>
      </c>
    </row>
    <row r="93" customHeight="1" spans="1:3">
      <c r="A93" s="27">
        <v>101041701</v>
      </c>
      <c r="B93" s="27" t="s">
        <v>188</v>
      </c>
      <c r="C93" s="11">
        <v>0</v>
      </c>
    </row>
    <row r="94" customHeight="1" spans="1:3">
      <c r="A94" s="27">
        <v>101041702</v>
      </c>
      <c r="B94" s="27" t="s">
        <v>189</v>
      </c>
      <c r="C94" s="11">
        <v>0</v>
      </c>
    </row>
    <row r="95" customHeight="1" spans="1:3">
      <c r="A95" s="27">
        <v>101041709</v>
      </c>
      <c r="B95" s="27" t="s">
        <v>190</v>
      </c>
      <c r="C95" s="11">
        <v>0</v>
      </c>
    </row>
    <row r="96" customHeight="1" spans="1:3">
      <c r="A96" s="27">
        <v>1010418</v>
      </c>
      <c r="B96" s="15" t="s">
        <v>191</v>
      </c>
      <c r="C96" s="11">
        <v>0</v>
      </c>
    </row>
    <row r="97" customHeight="1" spans="1:3">
      <c r="A97" s="27">
        <v>1010419</v>
      </c>
      <c r="B97" s="15" t="s">
        <v>192</v>
      </c>
      <c r="C97" s="11">
        <v>0</v>
      </c>
    </row>
    <row r="98" customHeight="1" spans="1:3">
      <c r="A98" s="27">
        <v>1010420</v>
      </c>
      <c r="B98" s="15" t="s">
        <v>193</v>
      </c>
      <c r="C98" s="11">
        <v>0</v>
      </c>
    </row>
    <row r="99" customHeight="1" spans="1:3">
      <c r="A99" s="27">
        <v>1010421</v>
      </c>
      <c r="B99" s="15" t="s">
        <v>194</v>
      </c>
      <c r="C99" s="11">
        <v>0</v>
      </c>
    </row>
    <row r="100" customHeight="1" spans="1:3">
      <c r="A100" s="27">
        <v>1010422</v>
      </c>
      <c r="B100" s="15" t="s">
        <v>195</v>
      </c>
      <c r="C100" s="11">
        <v>0</v>
      </c>
    </row>
    <row r="101" customHeight="1" spans="1:3">
      <c r="A101" s="27">
        <v>1010423</v>
      </c>
      <c r="B101" s="15" t="s">
        <v>196</v>
      </c>
      <c r="C101" s="6">
        <f>SUM(C102:C104)</f>
        <v>0</v>
      </c>
    </row>
    <row r="102" customHeight="1" spans="1:3">
      <c r="A102" s="27">
        <v>101042303</v>
      </c>
      <c r="B102" s="27" t="s">
        <v>197</v>
      </c>
      <c r="C102" s="11">
        <v>0</v>
      </c>
    </row>
    <row r="103" customHeight="1" spans="1:3">
      <c r="A103" s="27">
        <v>101042304</v>
      </c>
      <c r="B103" s="27" t="s">
        <v>198</v>
      </c>
      <c r="C103" s="11">
        <v>0</v>
      </c>
    </row>
    <row r="104" customHeight="1" spans="1:3">
      <c r="A104" s="27">
        <v>101042309</v>
      </c>
      <c r="B104" s="27" t="s">
        <v>199</v>
      </c>
      <c r="C104" s="11">
        <v>0</v>
      </c>
    </row>
    <row r="105" customHeight="1" spans="1:3">
      <c r="A105" s="27">
        <v>1010424</v>
      </c>
      <c r="B105" s="15" t="s">
        <v>200</v>
      </c>
      <c r="C105" s="6">
        <f>SUM(C106:C109)</f>
        <v>0</v>
      </c>
    </row>
    <row r="106" customHeight="1" spans="1:3">
      <c r="A106" s="27">
        <v>101042402</v>
      </c>
      <c r="B106" s="27" t="s">
        <v>201</v>
      </c>
      <c r="C106" s="11">
        <v>0</v>
      </c>
    </row>
    <row r="107" customHeight="1" spans="1:3">
      <c r="A107" s="27">
        <v>101042403</v>
      </c>
      <c r="B107" s="27" t="s">
        <v>202</v>
      </c>
      <c r="C107" s="11">
        <v>0</v>
      </c>
    </row>
    <row r="108" customHeight="1" spans="1:3">
      <c r="A108" s="27">
        <v>101042404</v>
      </c>
      <c r="B108" s="27" t="s">
        <v>203</v>
      </c>
      <c r="C108" s="11">
        <v>0</v>
      </c>
    </row>
    <row r="109" customHeight="1" spans="1:3">
      <c r="A109" s="27">
        <v>101042409</v>
      </c>
      <c r="B109" s="27" t="s">
        <v>204</v>
      </c>
      <c r="C109" s="11">
        <v>0</v>
      </c>
    </row>
    <row r="110" customHeight="1" spans="1:3">
      <c r="A110" s="27">
        <v>1010425</v>
      </c>
      <c r="B110" s="15" t="s">
        <v>205</v>
      </c>
      <c r="C110" s="11">
        <v>0</v>
      </c>
    </row>
    <row r="111" customHeight="1" spans="1:3">
      <c r="A111" s="27">
        <v>1010426</v>
      </c>
      <c r="B111" s="15" t="s">
        <v>206</v>
      </c>
      <c r="C111" s="6">
        <f>SUM(C112:C114)</f>
        <v>0</v>
      </c>
    </row>
    <row r="112" customHeight="1" spans="1:3">
      <c r="A112" s="27">
        <v>101042601</v>
      </c>
      <c r="B112" s="27" t="s">
        <v>207</v>
      </c>
      <c r="C112" s="11">
        <v>0</v>
      </c>
    </row>
    <row r="113" customHeight="1" spans="1:3">
      <c r="A113" s="27">
        <v>101042602</v>
      </c>
      <c r="B113" s="27" t="s">
        <v>208</v>
      </c>
      <c r="C113" s="11">
        <v>0</v>
      </c>
    </row>
    <row r="114" customHeight="1" spans="1:3">
      <c r="A114" s="27">
        <v>101042609</v>
      </c>
      <c r="B114" s="27" t="s">
        <v>209</v>
      </c>
      <c r="C114" s="11">
        <v>0</v>
      </c>
    </row>
    <row r="115" customHeight="1" spans="1:3">
      <c r="A115" s="27">
        <v>1010427</v>
      </c>
      <c r="B115" s="15" t="s">
        <v>210</v>
      </c>
      <c r="C115" s="11">
        <v>0</v>
      </c>
    </row>
    <row r="116" customHeight="1" spans="1:3">
      <c r="A116" s="27">
        <v>1010428</v>
      </c>
      <c r="B116" s="15" t="s">
        <v>211</v>
      </c>
      <c r="C116" s="11">
        <v>0</v>
      </c>
    </row>
    <row r="117" customHeight="1" spans="1:3">
      <c r="A117" s="27">
        <v>1010429</v>
      </c>
      <c r="B117" s="15" t="s">
        <v>212</v>
      </c>
      <c r="C117" s="11">
        <v>0</v>
      </c>
    </row>
    <row r="118" customHeight="1" spans="1:3">
      <c r="A118" s="27">
        <v>1010430</v>
      </c>
      <c r="B118" s="15" t="s">
        <v>213</v>
      </c>
      <c r="C118" s="11">
        <v>0</v>
      </c>
    </row>
    <row r="119" customHeight="1" spans="1:3">
      <c r="A119" s="27">
        <v>1010431</v>
      </c>
      <c r="B119" s="15" t="s">
        <v>214</v>
      </c>
      <c r="C119" s="11">
        <v>92</v>
      </c>
    </row>
    <row r="120" customHeight="1" spans="1:3">
      <c r="A120" s="27">
        <v>1010432</v>
      </c>
      <c r="B120" s="15" t="s">
        <v>215</v>
      </c>
      <c r="C120" s="11">
        <v>0</v>
      </c>
    </row>
    <row r="121" customHeight="1" spans="1:3">
      <c r="A121" s="27">
        <v>1010433</v>
      </c>
      <c r="B121" s="15" t="s">
        <v>216</v>
      </c>
      <c r="C121" s="6">
        <f>SUM(C122:C137)</f>
        <v>236</v>
      </c>
    </row>
    <row r="122" customHeight="1" spans="1:3">
      <c r="A122" s="27">
        <v>101043302</v>
      </c>
      <c r="B122" s="27" t="s">
        <v>217</v>
      </c>
      <c r="C122" s="11">
        <v>0</v>
      </c>
    </row>
    <row r="123" customHeight="1" spans="1:3">
      <c r="A123" s="27">
        <v>101043303</v>
      </c>
      <c r="B123" s="27" t="s">
        <v>218</v>
      </c>
      <c r="C123" s="11">
        <v>0</v>
      </c>
    </row>
    <row r="124" customHeight="1" spans="1:3">
      <c r="A124" s="27">
        <v>101043304</v>
      </c>
      <c r="B124" s="27" t="s">
        <v>219</v>
      </c>
      <c r="C124" s="11">
        <v>0</v>
      </c>
    </row>
    <row r="125" customHeight="1" spans="1:3">
      <c r="A125" s="27">
        <v>101043308</v>
      </c>
      <c r="B125" s="27" t="s">
        <v>220</v>
      </c>
      <c r="C125" s="11">
        <v>0</v>
      </c>
    </row>
    <row r="126" customHeight="1" spans="1:3">
      <c r="A126" s="27">
        <v>101043309</v>
      </c>
      <c r="B126" s="27" t="s">
        <v>221</v>
      </c>
      <c r="C126" s="11">
        <v>0</v>
      </c>
    </row>
    <row r="127" customHeight="1" spans="1:3">
      <c r="A127" s="27">
        <v>101043310</v>
      </c>
      <c r="B127" s="27" t="s">
        <v>222</v>
      </c>
      <c r="C127" s="11">
        <v>0</v>
      </c>
    </row>
    <row r="128" customHeight="1" spans="1:3">
      <c r="A128" s="27">
        <v>101043312</v>
      </c>
      <c r="B128" s="27" t="s">
        <v>223</v>
      </c>
      <c r="C128" s="11">
        <v>0</v>
      </c>
    </row>
    <row r="129" customHeight="1" spans="1:3">
      <c r="A129" s="27">
        <v>101043313</v>
      </c>
      <c r="B129" s="27" t="s">
        <v>224</v>
      </c>
      <c r="C129" s="11">
        <v>0</v>
      </c>
    </row>
    <row r="130" customHeight="1" spans="1:3">
      <c r="A130" s="27">
        <v>101043314</v>
      </c>
      <c r="B130" s="27" t="s">
        <v>225</v>
      </c>
      <c r="C130" s="11">
        <v>0</v>
      </c>
    </row>
    <row r="131" customHeight="1" spans="1:3">
      <c r="A131" s="27">
        <v>101043315</v>
      </c>
      <c r="B131" s="27" t="s">
        <v>226</v>
      </c>
      <c r="C131" s="11">
        <v>0</v>
      </c>
    </row>
    <row r="132" customHeight="1" spans="1:3">
      <c r="A132" s="27">
        <v>101043316</v>
      </c>
      <c r="B132" s="27" t="s">
        <v>227</v>
      </c>
      <c r="C132" s="11">
        <v>0</v>
      </c>
    </row>
    <row r="133" customHeight="1" spans="1:3">
      <c r="A133" s="27">
        <v>101043317</v>
      </c>
      <c r="B133" s="27" t="s">
        <v>228</v>
      </c>
      <c r="C133" s="11">
        <v>0</v>
      </c>
    </row>
    <row r="134" customHeight="1" spans="1:3">
      <c r="A134" s="27">
        <v>101043318</v>
      </c>
      <c r="B134" s="27" t="s">
        <v>229</v>
      </c>
      <c r="C134" s="11">
        <v>0</v>
      </c>
    </row>
    <row r="135" customHeight="1" spans="1:3">
      <c r="A135" s="27">
        <v>101043319</v>
      </c>
      <c r="B135" s="27" t="s">
        <v>230</v>
      </c>
      <c r="C135" s="11">
        <v>0</v>
      </c>
    </row>
    <row r="136" customHeight="1" spans="1:3">
      <c r="A136" s="27">
        <v>101043320</v>
      </c>
      <c r="B136" s="27" t="s">
        <v>231</v>
      </c>
      <c r="C136" s="11">
        <v>0</v>
      </c>
    </row>
    <row r="137" customHeight="1" spans="1:3">
      <c r="A137" s="27">
        <v>101043399</v>
      </c>
      <c r="B137" s="27" t="s">
        <v>232</v>
      </c>
      <c r="C137" s="11">
        <v>236</v>
      </c>
    </row>
    <row r="138" customHeight="1" spans="1:3">
      <c r="A138" s="27">
        <v>1010434</v>
      </c>
      <c r="B138" s="15" t="s">
        <v>233</v>
      </c>
      <c r="C138" s="11">
        <v>0</v>
      </c>
    </row>
    <row r="139" customHeight="1" spans="1:3">
      <c r="A139" s="27">
        <v>1010435</v>
      </c>
      <c r="B139" s="15" t="s">
        <v>234</v>
      </c>
      <c r="C139" s="6">
        <f>C140+C141</f>
        <v>47</v>
      </c>
    </row>
    <row r="140" customHeight="1" spans="1:3">
      <c r="A140" s="27">
        <v>101043501</v>
      </c>
      <c r="B140" s="27" t="s">
        <v>235</v>
      </c>
      <c r="C140" s="11">
        <v>0</v>
      </c>
    </row>
    <row r="141" customHeight="1" spans="1:3">
      <c r="A141" s="27">
        <v>101043509</v>
      </c>
      <c r="B141" s="27" t="s">
        <v>236</v>
      </c>
      <c r="C141" s="11">
        <v>47</v>
      </c>
    </row>
    <row r="142" customHeight="1" spans="1:3">
      <c r="A142" s="27">
        <v>1010436</v>
      </c>
      <c r="B142" s="15" t="s">
        <v>237</v>
      </c>
      <c r="C142" s="11">
        <v>67</v>
      </c>
    </row>
    <row r="143" customHeight="1" spans="1:3">
      <c r="A143" s="27">
        <v>1010439</v>
      </c>
      <c r="B143" s="15" t="s">
        <v>238</v>
      </c>
      <c r="C143" s="11">
        <v>0</v>
      </c>
    </row>
    <row r="144" customHeight="1" spans="1:3">
      <c r="A144" s="27">
        <v>1010440</v>
      </c>
      <c r="B144" s="15" t="s">
        <v>239</v>
      </c>
      <c r="C144" s="6">
        <f>SUM(C145:C148)</f>
        <v>0</v>
      </c>
    </row>
    <row r="145" customHeight="1" spans="1:3">
      <c r="A145" s="27">
        <v>101044001</v>
      </c>
      <c r="B145" s="27" t="s">
        <v>240</v>
      </c>
      <c r="C145" s="11">
        <v>0</v>
      </c>
    </row>
    <row r="146" customHeight="1" spans="1:3">
      <c r="A146" s="27">
        <v>101044002</v>
      </c>
      <c r="B146" s="27" t="s">
        <v>241</v>
      </c>
      <c r="C146" s="11">
        <v>0</v>
      </c>
    </row>
    <row r="147" customHeight="1" spans="1:3">
      <c r="A147" s="27">
        <v>101044003</v>
      </c>
      <c r="B147" s="27" t="s">
        <v>242</v>
      </c>
      <c r="C147" s="11">
        <v>0</v>
      </c>
    </row>
    <row r="148" customHeight="1" spans="1:3">
      <c r="A148" s="27">
        <v>101044099</v>
      </c>
      <c r="B148" s="27" t="s">
        <v>243</v>
      </c>
      <c r="C148" s="11">
        <v>0</v>
      </c>
    </row>
    <row r="149" customHeight="1" spans="1:3">
      <c r="A149" s="27">
        <v>1010441</v>
      </c>
      <c r="B149" s="15" t="s">
        <v>244</v>
      </c>
      <c r="C149" s="6">
        <f>SUM(C150:C153)</f>
        <v>0</v>
      </c>
    </row>
    <row r="150" customHeight="1" spans="1:3">
      <c r="A150" s="27">
        <v>101044101</v>
      </c>
      <c r="B150" s="27" t="s">
        <v>245</v>
      </c>
      <c r="C150" s="11">
        <v>0</v>
      </c>
    </row>
    <row r="151" customHeight="1" spans="1:3">
      <c r="A151" s="27">
        <v>101044102</v>
      </c>
      <c r="B151" s="27" t="s">
        <v>246</v>
      </c>
      <c r="C151" s="11">
        <v>0</v>
      </c>
    </row>
    <row r="152" customHeight="1" spans="1:3">
      <c r="A152" s="27">
        <v>101044103</v>
      </c>
      <c r="B152" s="27" t="s">
        <v>247</v>
      </c>
      <c r="C152" s="11">
        <v>0</v>
      </c>
    </row>
    <row r="153" customHeight="1" spans="1:3">
      <c r="A153" s="27">
        <v>101044199</v>
      </c>
      <c r="B153" s="27" t="s">
        <v>248</v>
      </c>
      <c r="C153" s="11">
        <v>0</v>
      </c>
    </row>
    <row r="154" customHeight="1" spans="1:3">
      <c r="A154" s="27">
        <v>1010442</v>
      </c>
      <c r="B154" s="15" t="s">
        <v>249</v>
      </c>
      <c r="C154" s="6">
        <f>SUM(C155:C158)</f>
        <v>0</v>
      </c>
    </row>
    <row r="155" customHeight="1" spans="1:3">
      <c r="A155" s="27">
        <v>101044201</v>
      </c>
      <c r="B155" s="27" t="s">
        <v>250</v>
      </c>
      <c r="C155" s="11">
        <v>0</v>
      </c>
    </row>
    <row r="156" customHeight="1" spans="1:3">
      <c r="A156" s="27">
        <v>101044202</v>
      </c>
      <c r="B156" s="27" t="s">
        <v>251</v>
      </c>
      <c r="C156" s="11">
        <v>0</v>
      </c>
    </row>
    <row r="157" customHeight="1" spans="1:3">
      <c r="A157" s="27">
        <v>101044203</v>
      </c>
      <c r="B157" s="27" t="s">
        <v>252</v>
      </c>
      <c r="C157" s="11">
        <v>0</v>
      </c>
    </row>
    <row r="158" customHeight="1" spans="1:3">
      <c r="A158" s="27">
        <v>101044299</v>
      </c>
      <c r="B158" s="27" t="s">
        <v>253</v>
      </c>
      <c r="C158" s="11">
        <v>0</v>
      </c>
    </row>
    <row r="159" customHeight="1" spans="1:3">
      <c r="A159" s="27">
        <v>1010443</v>
      </c>
      <c r="B159" s="15" t="s">
        <v>254</v>
      </c>
      <c r="C159" s="6">
        <f>SUM(C160:C163)</f>
        <v>0</v>
      </c>
    </row>
    <row r="160" customHeight="1" spans="1:3">
      <c r="A160" s="27">
        <v>101044301</v>
      </c>
      <c r="B160" s="27" t="s">
        <v>255</v>
      </c>
      <c r="C160" s="11">
        <v>0</v>
      </c>
    </row>
    <row r="161" customHeight="1" spans="1:3">
      <c r="A161" s="27">
        <v>101044302</v>
      </c>
      <c r="B161" s="27" t="s">
        <v>256</v>
      </c>
      <c r="C161" s="11">
        <v>0</v>
      </c>
    </row>
    <row r="162" customHeight="1" spans="1:3">
      <c r="A162" s="27">
        <v>101044303</v>
      </c>
      <c r="B162" s="27" t="s">
        <v>257</v>
      </c>
      <c r="C162" s="11">
        <v>0</v>
      </c>
    </row>
    <row r="163" customHeight="1" spans="1:3">
      <c r="A163" s="27">
        <v>101044399</v>
      </c>
      <c r="B163" s="27" t="s">
        <v>258</v>
      </c>
      <c r="C163" s="11">
        <v>0</v>
      </c>
    </row>
    <row r="164" customHeight="1" spans="1:3">
      <c r="A164" s="27">
        <v>1010444</v>
      </c>
      <c r="B164" s="15" t="s">
        <v>259</v>
      </c>
      <c r="C164" s="6">
        <f>SUM(C165:C168)</f>
        <v>0</v>
      </c>
    </row>
    <row r="165" customHeight="1" spans="1:3">
      <c r="A165" s="27">
        <v>101044401</v>
      </c>
      <c r="B165" s="27" t="s">
        <v>240</v>
      </c>
      <c r="C165" s="11">
        <v>0</v>
      </c>
    </row>
    <row r="166" customHeight="1" spans="1:3">
      <c r="A166" s="27">
        <v>101044402</v>
      </c>
      <c r="B166" s="27" t="s">
        <v>241</v>
      </c>
      <c r="C166" s="11">
        <v>0</v>
      </c>
    </row>
    <row r="167" customHeight="1" spans="1:3">
      <c r="A167" s="27">
        <v>101044403</v>
      </c>
      <c r="B167" s="27" t="s">
        <v>242</v>
      </c>
      <c r="C167" s="11">
        <v>0</v>
      </c>
    </row>
    <row r="168" customHeight="1" spans="1:3">
      <c r="A168" s="27">
        <v>101044499</v>
      </c>
      <c r="B168" s="27" t="s">
        <v>243</v>
      </c>
      <c r="C168" s="11">
        <v>0</v>
      </c>
    </row>
    <row r="169" customHeight="1" spans="1:3">
      <c r="A169" s="27">
        <v>1010445</v>
      </c>
      <c r="B169" s="15" t="s">
        <v>260</v>
      </c>
      <c r="C169" s="6">
        <f>SUM(C170:C173)</f>
        <v>0</v>
      </c>
    </row>
    <row r="170" customHeight="1" spans="1:3">
      <c r="A170" s="27">
        <v>101044501</v>
      </c>
      <c r="B170" s="27" t="s">
        <v>245</v>
      </c>
      <c r="C170" s="11">
        <v>0</v>
      </c>
    </row>
    <row r="171" customHeight="1" spans="1:3">
      <c r="A171" s="27">
        <v>101044502</v>
      </c>
      <c r="B171" s="27" t="s">
        <v>246</v>
      </c>
      <c r="C171" s="11">
        <v>0</v>
      </c>
    </row>
    <row r="172" customHeight="1" spans="1:3">
      <c r="A172" s="27">
        <v>101044503</v>
      </c>
      <c r="B172" s="27" t="s">
        <v>247</v>
      </c>
      <c r="C172" s="11">
        <v>0</v>
      </c>
    </row>
    <row r="173" customHeight="1" spans="1:3">
      <c r="A173" s="27">
        <v>101044599</v>
      </c>
      <c r="B173" s="27" t="s">
        <v>248</v>
      </c>
      <c r="C173" s="11">
        <v>0</v>
      </c>
    </row>
    <row r="174" customHeight="1" spans="1:3">
      <c r="A174" s="27">
        <v>1010446</v>
      </c>
      <c r="B174" s="15" t="s">
        <v>261</v>
      </c>
      <c r="C174" s="6">
        <f>SUM(C175:C178)</f>
        <v>0</v>
      </c>
    </row>
    <row r="175" customHeight="1" spans="1:3">
      <c r="A175" s="27">
        <v>101044601</v>
      </c>
      <c r="B175" s="27" t="s">
        <v>250</v>
      </c>
      <c r="C175" s="11">
        <v>0</v>
      </c>
    </row>
    <row r="176" customHeight="1" spans="1:3">
      <c r="A176" s="27">
        <v>101044602</v>
      </c>
      <c r="B176" s="27" t="s">
        <v>251</v>
      </c>
      <c r="C176" s="11">
        <v>0</v>
      </c>
    </row>
    <row r="177" customHeight="1" spans="1:3">
      <c r="A177" s="27">
        <v>101044603</v>
      </c>
      <c r="B177" s="27" t="s">
        <v>252</v>
      </c>
      <c r="C177" s="11">
        <v>0</v>
      </c>
    </row>
    <row r="178" customHeight="1" spans="1:3">
      <c r="A178" s="27">
        <v>101044699</v>
      </c>
      <c r="B178" s="27" t="s">
        <v>253</v>
      </c>
      <c r="C178" s="11">
        <v>0</v>
      </c>
    </row>
    <row r="179" customHeight="1" spans="1:3">
      <c r="A179" s="27">
        <v>1010447</v>
      </c>
      <c r="B179" s="15" t="s">
        <v>262</v>
      </c>
      <c r="C179" s="6">
        <f>SUM(C180:C183)</f>
        <v>0</v>
      </c>
    </row>
    <row r="180" customHeight="1" spans="1:3">
      <c r="A180" s="27">
        <v>101044701</v>
      </c>
      <c r="B180" s="27" t="s">
        <v>255</v>
      </c>
      <c r="C180" s="11">
        <v>0</v>
      </c>
    </row>
    <row r="181" customHeight="1" spans="1:3">
      <c r="A181" s="27">
        <v>101044702</v>
      </c>
      <c r="B181" s="27" t="s">
        <v>256</v>
      </c>
      <c r="C181" s="11">
        <v>0</v>
      </c>
    </row>
    <row r="182" customHeight="1" spans="1:3">
      <c r="A182" s="27">
        <v>101044703</v>
      </c>
      <c r="B182" s="27" t="s">
        <v>257</v>
      </c>
      <c r="C182" s="11">
        <v>0</v>
      </c>
    </row>
    <row r="183" customHeight="1" spans="1:3">
      <c r="A183" s="27">
        <v>101044799</v>
      </c>
      <c r="B183" s="27" t="s">
        <v>258</v>
      </c>
      <c r="C183" s="11">
        <v>0</v>
      </c>
    </row>
    <row r="184" customHeight="1" spans="1:3">
      <c r="A184" s="27">
        <v>1010448</v>
      </c>
      <c r="B184" s="15" t="s">
        <v>263</v>
      </c>
      <c r="C184" s="6">
        <f>SUM(C185:C188)</f>
        <v>0</v>
      </c>
    </row>
    <row r="185" customHeight="1" spans="1:3">
      <c r="A185" s="27">
        <v>101044801</v>
      </c>
      <c r="B185" s="27" t="s">
        <v>264</v>
      </c>
      <c r="C185" s="11">
        <v>0</v>
      </c>
    </row>
    <row r="186" customHeight="1" spans="1:3">
      <c r="A186" s="27">
        <v>101044802</v>
      </c>
      <c r="B186" s="27" t="s">
        <v>265</v>
      </c>
      <c r="C186" s="11">
        <v>0</v>
      </c>
    </row>
    <row r="187" customHeight="1" spans="1:3">
      <c r="A187" s="27">
        <v>101044803</v>
      </c>
      <c r="B187" s="27" t="s">
        <v>266</v>
      </c>
      <c r="C187" s="11">
        <v>0</v>
      </c>
    </row>
    <row r="188" customHeight="1" spans="1:3">
      <c r="A188" s="27">
        <v>101044899</v>
      </c>
      <c r="B188" s="27" t="s">
        <v>267</v>
      </c>
      <c r="C188" s="11">
        <v>0</v>
      </c>
    </row>
    <row r="189" customHeight="1" spans="1:3">
      <c r="A189" s="27">
        <v>1010449</v>
      </c>
      <c r="B189" s="15" t="s">
        <v>268</v>
      </c>
      <c r="C189" s="6">
        <f>SUM(C190:C193)</f>
        <v>0</v>
      </c>
    </row>
    <row r="190" customHeight="1" spans="1:3">
      <c r="A190" s="27">
        <v>101044901</v>
      </c>
      <c r="B190" s="27" t="s">
        <v>264</v>
      </c>
      <c r="C190" s="11">
        <v>0</v>
      </c>
    </row>
    <row r="191" customHeight="1" spans="1:3">
      <c r="A191" s="27">
        <v>101044902</v>
      </c>
      <c r="B191" s="27" t="s">
        <v>265</v>
      </c>
      <c r="C191" s="11">
        <v>0</v>
      </c>
    </row>
    <row r="192" customHeight="1" spans="1:3">
      <c r="A192" s="27">
        <v>101044903</v>
      </c>
      <c r="B192" s="27" t="s">
        <v>266</v>
      </c>
      <c r="C192" s="11">
        <v>0</v>
      </c>
    </row>
    <row r="193" customHeight="1" spans="1:3">
      <c r="A193" s="27">
        <v>101044999</v>
      </c>
      <c r="B193" s="27" t="s">
        <v>267</v>
      </c>
      <c r="C193" s="11">
        <v>0</v>
      </c>
    </row>
    <row r="194" customHeight="1" spans="1:3">
      <c r="A194" s="27">
        <v>1010450</v>
      </c>
      <c r="B194" s="15" t="s">
        <v>269</v>
      </c>
      <c r="C194" s="6">
        <f>SUM(C195:C197)</f>
        <v>28</v>
      </c>
    </row>
    <row r="195" customHeight="1" spans="1:3">
      <c r="A195" s="27">
        <v>101045001</v>
      </c>
      <c r="B195" s="27" t="s">
        <v>270</v>
      </c>
      <c r="C195" s="11">
        <v>28</v>
      </c>
    </row>
    <row r="196" customHeight="1" spans="1:3">
      <c r="A196" s="27">
        <v>101045002</v>
      </c>
      <c r="B196" s="27" t="s">
        <v>271</v>
      </c>
      <c r="C196" s="11">
        <v>0</v>
      </c>
    </row>
    <row r="197" customHeight="1" spans="1:3">
      <c r="A197" s="27">
        <v>101045003</v>
      </c>
      <c r="B197" s="27" t="s">
        <v>272</v>
      </c>
      <c r="C197" s="11">
        <v>0</v>
      </c>
    </row>
    <row r="198" customHeight="1" spans="1:3">
      <c r="A198" s="27">
        <v>10105</v>
      </c>
      <c r="B198" s="15" t="s">
        <v>273</v>
      </c>
      <c r="C198" s="6">
        <f>SUM(C199:C221,C225,C228,C229,C233:C238,C250:C252,C257,C262)</f>
        <v>0</v>
      </c>
    </row>
    <row r="199" customHeight="1" spans="1:3">
      <c r="A199" s="27">
        <v>1010501</v>
      </c>
      <c r="B199" s="15" t="s">
        <v>274</v>
      </c>
      <c r="C199" s="11">
        <v>0</v>
      </c>
    </row>
    <row r="200" customHeight="1" spans="1:3">
      <c r="A200" s="27">
        <v>1010502</v>
      </c>
      <c r="B200" s="15" t="s">
        <v>275</v>
      </c>
      <c r="C200" s="11">
        <v>0</v>
      </c>
    </row>
    <row r="201" customHeight="1" spans="1:3">
      <c r="A201" s="27">
        <v>1010503</v>
      </c>
      <c r="B201" s="15" t="s">
        <v>276</v>
      </c>
      <c r="C201" s="11">
        <v>0</v>
      </c>
    </row>
    <row r="202" customHeight="1" spans="1:3">
      <c r="A202" s="27">
        <v>1010504</v>
      </c>
      <c r="B202" s="15" t="s">
        <v>277</v>
      </c>
      <c r="C202" s="11">
        <v>0</v>
      </c>
    </row>
    <row r="203" customHeight="1" spans="1:3">
      <c r="A203" s="27">
        <v>1010505</v>
      </c>
      <c r="B203" s="15" t="s">
        <v>278</v>
      </c>
      <c r="C203" s="11">
        <v>0</v>
      </c>
    </row>
    <row r="204" customHeight="1" spans="1:3">
      <c r="A204" s="27">
        <v>1010506</v>
      </c>
      <c r="B204" s="15" t="s">
        <v>279</v>
      </c>
      <c r="C204" s="11">
        <v>0</v>
      </c>
    </row>
    <row r="205" customHeight="1" spans="1:3">
      <c r="A205" s="27">
        <v>1010507</v>
      </c>
      <c r="B205" s="15" t="s">
        <v>280</v>
      </c>
      <c r="C205" s="11">
        <v>0</v>
      </c>
    </row>
    <row r="206" customHeight="1" spans="1:3">
      <c r="A206" s="27">
        <v>1010508</v>
      </c>
      <c r="B206" s="15" t="s">
        <v>281</v>
      </c>
      <c r="C206" s="11">
        <v>0</v>
      </c>
    </row>
    <row r="207" customHeight="1" spans="1:3">
      <c r="A207" s="27">
        <v>1010509</v>
      </c>
      <c r="B207" s="15" t="s">
        <v>282</v>
      </c>
      <c r="C207" s="11">
        <v>0</v>
      </c>
    </row>
    <row r="208" customHeight="1" spans="1:3">
      <c r="A208" s="27">
        <v>1010510</v>
      </c>
      <c r="B208" s="15" t="s">
        <v>283</v>
      </c>
      <c r="C208" s="11">
        <v>0</v>
      </c>
    </row>
    <row r="209" customHeight="1" spans="1:3">
      <c r="A209" s="27">
        <v>1010511</v>
      </c>
      <c r="B209" s="15" t="s">
        <v>284</v>
      </c>
      <c r="C209" s="11">
        <v>0</v>
      </c>
    </row>
    <row r="210" customHeight="1" spans="1:3">
      <c r="A210" s="27">
        <v>1010512</v>
      </c>
      <c r="B210" s="15" t="s">
        <v>285</v>
      </c>
      <c r="C210" s="11">
        <v>0</v>
      </c>
    </row>
    <row r="211" customHeight="1" spans="1:3">
      <c r="A211" s="27">
        <v>1010513</v>
      </c>
      <c r="B211" s="15" t="s">
        <v>286</v>
      </c>
      <c r="C211" s="11">
        <v>0</v>
      </c>
    </row>
    <row r="212" customHeight="1" spans="1:3">
      <c r="A212" s="27">
        <v>1010514</v>
      </c>
      <c r="B212" s="15" t="s">
        <v>287</v>
      </c>
      <c r="C212" s="11">
        <v>0</v>
      </c>
    </row>
    <row r="213" customHeight="1" spans="1:3">
      <c r="A213" s="27">
        <v>1010515</v>
      </c>
      <c r="B213" s="15" t="s">
        <v>288</v>
      </c>
      <c r="C213" s="11">
        <v>0</v>
      </c>
    </row>
    <row r="214" customHeight="1" spans="1:3">
      <c r="A214" s="27">
        <v>1010516</v>
      </c>
      <c r="B214" s="15" t="s">
        <v>289</v>
      </c>
      <c r="C214" s="11">
        <v>0</v>
      </c>
    </row>
    <row r="215" customHeight="1" spans="1:3">
      <c r="A215" s="27">
        <v>1010517</v>
      </c>
      <c r="B215" s="15" t="s">
        <v>290</v>
      </c>
      <c r="C215" s="11">
        <v>0</v>
      </c>
    </row>
    <row r="216" customHeight="1" spans="1:3">
      <c r="A216" s="27">
        <v>1010518</v>
      </c>
      <c r="B216" s="15" t="s">
        <v>291</v>
      </c>
      <c r="C216" s="11">
        <v>0</v>
      </c>
    </row>
    <row r="217" customHeight="1" spans="1:3">
      <c r="A217" s="27">
        <v>1010519</v>
      </c>
      <c r="B217" s="15" t="s">
        <v>292</v>
      </c>
      <c r="C217" s="11">
        <v>0</v>
      </c>
    </row>
    <row r="218" customHeight="1" spans="1:3">
      <c r="A218" s="27">
        <v>1010520</v>
      </c>
      <c r="B218" s="15" t="s">
        <v>293</v>
      </c>
      <c r="C218" s="11">
        <v>0</v>
      </c>
    </row>
    <row r="219" customHeight="1" spans="1:3">
      <c r="A219" s="27">
        <v>1010521</v>
      </c>
      <c r="B219" s="15" t="s">
        <v>294</v>
      </c>
      <c r="C219" s="11">
        <v>0</v>
      </c>
    </row>
    <row r="220" customHeight="1" spans="1:3">
      <c r="A220" s="27">
        <v>1010522</v>
      </c>
      <c r="B220" s="15" t="s">
        <v>295</v>
      </c>
      <c r="C220" s="11">
        <v>0</v>
      </c>
    </row>
    <row r="221" customHeight="1" spans="1:3">
      <c r="A221" s="27">
        <v>1010523</v>
      </c>
      <c r="B221" s="15" t="s">
        <v>296</v>
      </c>
      <c r="C221" s="6">
        <f>SUM(C222:C224)</f>
        <v>0</v>
      </c>
    </row>
    <row r="222" customHeight="1" spans="1:3">
      <c r="A222" s="27">
        <v>101052303</v>
      </c>
      <c r="B222" s="27" t="s">
        <v>297</v>
      </c>
      <c r="C222" s="11">
        <v>0</v>
      </c>
    </row>
    <row r="223" customHeight="1" spans="1:3">
      <c r="A223" s="27">
        <v>101052304</v>
      </c>
      <c r="B223" s="27" t="s">
        <v>298</v>
      </c>
      <c r="C223" s="11">
        <v>0</v>
      </c>
    </row>
    <row r="224" customHeight="1" spans="1:3">
      <c r="A224" s="27">
        <v>101052309</v>
      </c>
      <c r="B224" s="27" t="s">
        <v>299</v>
      </c>
      <c r="C224" s="11">
        <v>0</v>
      </c>
    </row>
    <row r="225" customHeight="1" spans="1:3">
      <c r="A225" s="27">
        <v>1010524</v>
      </c>
      <c r="B225" s="15" t="s">
        <v>300</v>
      </c>
      <c r="C225" s="6">
        <f>SUM(C226:C227)</f>
        <v>0</v>
      </c>
    </row>
    <row r="226" customHeight="1" spans="1:3">
      <c r="A226" s="27">
        <v>101052401</v>
      </c>
      <c r="B226" s="27" t="s">
        <v>301</v>
      </c>
      <c r="C226" s="11">
        <v>0</v>
      </c>
    </row>
    <row r="227" customHeight="1" spans="1:3">
      <c r="A227" s="27">
        <v>101052409</v>
      </c>
      <c r="B227" s="27" t="s">
        <v>302</v>
      </c>
      <c r="C227" s="11">
        <v>0</v>
      </c>
    </row>
    <row r="228" customHeight="1" spans="1:3">
      <c r="A228" s="27">
        <v>1010525</v>
      </c>
      <c r="B228" s="15" t="s">
        <v>303</v>
      </c>
      <c r="C228" s="11">
        <v>0</v>
      </c>
    </row>
    <row r="229" customHeight="1" spans="1:3">
      <c r="A229" s="27">
        <v>1010526</v>
      </c>
      <c r="B229" s="15" t="s">
        <v>304</v>
      </c>
      <c r="C229" s="6">
        <f>SUM(C230:C232)</f>
        <v>0</v>
      </c>
    </row>
    <row r="230" customHeight="1" spans="1:3">
      <c r="A230" s="27">
        <v>101052601</v>
      </c>
      <c r="B230" s="27" t="s">
        <v>305</v>
      </c>
      <c r="C230" s="11">
        <v>0</v>
      </c>
    </row>
    <row r="231" customHeight="1" spans="1:3">
      <c r="A231" s="27">
        <v>101052602</v>
      </c>
      <c r="B231" s="27" t="s">
        <v>306</v>
      </c>
      <c r="C231" s="11">
        <v>0</v>
      </c>
    </row>
    <row r="232" customHeight="1" spans="1:3">
      <c r="A232" s="27">
        <v>101052609</v>
      </c>
      <c r="B232" s="27" t="s">
        <v>307</v>
      </c>
      <c r="C232" s="11">
        <v>0</v>
      </c>
    </row>
    <row r="233" customHeight="1" spans="1:3">
      <c r="A233" s="27">
        <v>1010527</v>
      </c>
      <c r="B233" s="15" t="s">
        <v>308</v>
      </c>
      <c r="C233" s="11">
        <v>0</v>
      </c>
    </row>
    <row r="234" customHeight="1" spans="1:3">
      <c r="A234" s="27">
        <v>1010528</v>
      </c>
      <c r="B234" s="15" t="s">
        <v>309</v>
      </c>
      <c r="C234" s="11">
        <v>0</v>
      </c>
    </row>
    <row r="235" customHeight="1" spans="1:3">
      <c r="A235" s="27">
        <v>1010529</v>
      </c>
      <c r="B235" s="15" t="s">
        <v>310</v>
      </c>
      <c r="C235" s="11">
        <v>0</v>
      </c>
    </row>
    <row r="236" customHeight="1" spans="1:3">
      <c r="A236" s="27">
        <v>1010530</v>
      </c>
      <c r="B236" s="15" t="s">
        <v>311</v>
      </c>
      <c r="C236" s="11">
        <v>0</v>
      </c>
    </row>
    <row r="237" customHeight="1" spans="1:3">
      <c r="A237" s="27">
        <v>1010531</v>
      </c>
      <c r="B237" s="15" t="s">
        <v>312</v>
      </c>
      <c r="C237" s="11">
        <v>0</v>
      </c>
    </row>
    <row r="238" customHeight="1" spans="1:3">
      <c r="A238" s="27">
        <v>1010532</v>
      </c>
      <c r="B238" s="15" t="s">
        <v>313</v>
      </c>
      <c r="C238" s="6">
        <f>SUM(C239:C249)</f>
        <v>0</v>
      </c>
    </row>
    <row r="239" customHeight="1" spans="1:3">
      <c r="A239" s="27">
        <v>101053201</v>
      </c>
      <c r="B239" s="27" t="s">
        <v>314</v>
      </c>
      <c r="C239" s="11">
        <v>0</v>
      </c>
    </row>
    <row r="240" customHeight="1" spans="1:3">
      <c r="A240" s="27">
        <v>101053202</v>
      </c>
      <c r="B240" s="27" t="s">
        <v>315</v>
      </c>
      <c r="C240" s="11">
        <v>0</v>
      </c>
    </row>
    <row r="241" customHeight="1" spans="1:3">
      <c r="A241" s="27">
        <v>101053203</v>
      </c>
      <c r="B241" s="27" t="s">
        <v>316</v>
      </c>
      <c r="C241" s="11">
        <v>0</v>
      </c>
    </row>
    <row r="242" customHeight="1" spans="1:3">
      <c r="A242" s="27">
        <v>101053205</v>
      </c>
      <c r="B242" s="27" t="s">
        <v>317</v>
      </c>
      <c r="C242" s="11">
        <v>0</v>
      </c>
    </row>
    <row r="243" customHeight="1" spans="1:3">
      <c r="A243" s="27">
        <v>101053206</v>
      </c>
      <c r="B243" s="27" t="s">
        <v>318</v>
      </c>
      <c r="C243" s="11">
        <v>0</v>
      </c>
    </row>
    <row r="244" customHeight="1" spans="1:3">
      <c r="A244" s="27">
        <v>101053215</v>
      </c>
      <c r="B244" s="27" t="s">
        <v>319</v>
      </c>
      <c r="C244" s="11">
        <v>0</v>
      </c>
    </row>
    <row r="245" customHeight="1" spans="1:3">
      <c r="A245" s="27">
        <v>101053216</v>
      </c>
      <c r="B245" s="27" t="s">
        <v>320</v>
      </c>
      <c r="C245" s="11">
        <v>0</v>
      </c>
    </row>
    <row r="246" customHeight="1" spans="1:3">
      <c r="A246" s="27">
        <v>101053218</v>
      </c>
      <c r="B246" s="27" t="s">
        <v>321</v>
      </c>
      <c r="C246" s="11">
        <v>0</v>
      </c>
    </row>
    <row r="247" customHeight="1" spans="1:3">
      <c r="A247" s="27">
        <v>101053219</v>
      </c>
      <c r="B247" s="27" t="s">
        <v>322</v>
      </c>
      <c r="C247" s="11">
        <v>0</v>
      </c>
    </row>
    <row r="248" customHeight="1" spans="1:3">
      <c r="A248" s="27">
        <v>101053220</v>
      </c>
      <c r="B248" s="27" t="s">
        <v>323</v>
      </c>
      <c r="C248" s="11">
        <v>0</v>
      </c>
    </row>
    <row r="249" customHeight="1" spans="1:3">
      <c r="A249" s="27">
        <v>101053299</v>
      </c>
      <c r="B249" s="27" t="s">
        <v>324</v>
      </c>
      <c r="C249" s="11">
        <v>0</v>
      </c>
    </row>
    <row r="250" customHeight="1" spans="1:3">
      <c r="A250" s="27">
        <v>1010533</v>
      </c>
      <c r="B250" s="15" t="s">
        <v>325</v>
      </c>
      <c r="C250" s="11">
        <v>0</v>
      </c>
    </row>
    <row r="251" ht="17.25" customHeight="1" spans="1:3">
      <c r="A251" s="27">
        <v>1010534</v>
      </c>
      <c r="B251" s="15" t="s">
        <v>326</v>
      </c>
      <c r="C251" s="11">
        <v>0</v>
      </c>
    </row>
    <row r="252" customHeight="1" spans="1:3">
      <c r="A252" s="27">
        <v>1010535</v>
      </c>
      <c r="B252" s="15" t="s">
        <v>327</v>
      </c>
      <c r="C252" s="6">
        <f>SUM(C253:C256)</f>
        <v>0</v>
      </c>
    </row>
    <row r="253" customHeight="1" spans="1:3">
      <c r="A253" s="27">
        <v>101053501</v>
      </c>
      <c r="B253" s="27" t="s">
        <v>328</v>
      </c>
      <c r="C253" s="11">
        <v>0</v>
      </c>
    </row>
    <row r="254" customHeight="1" spans="1:3">
      <c r="A254" s="27">
        <v>101053502</v>
      </c>
      <c r="B254" s="27" t="s">
        <v>329</v>
      </c>
      <c r="C254" s="11">
        <v>0</v>
      </c>
    </row>
    <row r="255" customHeight="1" spans="1:3">
      <c r="A255" s="27">
        <v>101053503</v>
      </c>
      <c r="B255" s="27" t="s">
        <v>330</v>
      </c>
      <c r="C255" s="11">
        <v>0</v>
      </c>
    </row>
    <row r="256" customHeight="1" spans="1:3">
      <c r="A256" s="27">
        <v>101053599</v>
      </c>
      <c r="B256" s="27" t="s">
        <v>331</v>
      </c>
      <c r="C256" s="11">
        <v>0</v>
      </c>
    </row>
    <row r="257" customHeight="1" spans="1:3">
      <c r="A257" s="27">
        <v>1010536</v>
      </c>
      <c r="B257" s="15" t="s">
        <v>332</v>
      </c>
      <c r="C257" s="6">
        <f>SUM(C258:C261)</f>
        <v>0</v>
      </c>
    </row>
    <row r="258" customHeight="1" spans="1:3">
      <c r="A258" s="27">
        <v>101053601</v>
      </c>
      <c r="B258" s="27" t="s">
        <v>333</v>
      </c>
      <c r="C258" s="11">
        <v>0</v>
      </c>
    </row>
    <row r="259" customHeight="1" spans="1:3">
      <c r="A259" s="27">
        <v>101053602</v>
      </c>
      <c r="B259" s="27" t="s">
        <v>334</v>
      </c>
      <c r="C259" s="11">
        <v>0</v>
      </c>
    </row>
    <row r="260" customHeight="1" spans="1:3">
      <c r="A260" s="27">
        <v>101053603</v>
      </c>
      <c r="B260" s="27" t="s">
        <v>335</v>
      </c>
      <c r="C260" s="11">
        <v>0</v>
      </c>
    </row>
    <row r="261" customHeight="1" spans="1:3">
      <c r="A261" s="27">
        <v>101053699</v>
      </c>
      <c r="B261" s="27" t="s">
        <v>336</v>
      </c>
      <c r="C261" s="11">
        <v>0</v>
      </c>
    </row>
    <row r="262" customHeight="1" spans="1:3">
      <c r="A262" s="27">
        <v>1010599</v>
      </c>
      <c r="B262" s="15" t="s">
        <v>337</v>
      </c>
      <c r="C262" s="11">
        <v>0</v>
      </c>
    </row>
    <row r="263" customHeight="1" spans="1:3">
      <c r="A263" s="27">
        <v>10106</v>
      </c>
      <c r="B263" s="15" t="s">
        <v>338</v>
      </c>
      <c r="C263" s="6">
        <f>SUM(C264,C268:C270)</f>
        <v>654</v>
      </c>
    </row>
    <row r="264" customHeight="1" spans="1:3">
      <c r="A264" s="27">
        <v>1010601</v>
      </c>
      <c r="B264" s="15" t="s">
        <v>339</v>
      </c>
      <c r="C264" s="6">
        <f>SUM(C265:C267)</f>
        <v>718</v>
      </c>
    </row>
    <row r="265" customHeight="1" spans="1:3">
      <c r="A265" s="27">
        <v>101060101</v>
      </c>
      <c r="B265" s="27" t="s">
        <v>340</v>
      </c>
      <c r="C265" s="11">
        <v>0</v>
      </c>
    </row>
    <row r="266" customHeight="1" spans="1:3">
      <c r="A266" s="27">
        <v>101060102</v>
      </c>
      <c r="B266" s="27" t="s">
        <v>341</v>
      </c>
      <c r="C266" s="11">
        <v>0</v>
      </c>
    </row>
    <row r="267" customHeight="1" spans="1:3">
      <c r="A267" s="27">
        <v>101060109</v>
      </c>
      <c r="B267" s="27" t="s">
        <v>342</v>
      </c>
      <c r="C267" s="11">
        <v>718</v>
      </c>
    </row>
    <row r="268" customHeight="1" spans="1:3">
      <c r="A268" s="27">
        <v>1010602</v>
      </c>
      <c r="B268" s="15" t="s">
        <v>343</v>
      </c>
      <c r="C268" s="11">
        <v>-47</v>
      </c>
    </row>
    <row r="269" customHeight="1" spans="1:3">
      <c r="A269" s="27">
        <v>1010603</v>
      </c>
      <c r="B269" s="15" t="s">
        <v>344</v>
      </c>
      <c r="C269" s="11">
        <v>-18</v>
      </c>
    </row>
    <row r="270" customHeight="1" spans="1:3">
      <c r="A270" s="27">
        <v>1010620</v>
      </c>
      <c r="B270" s="15" t="s">
        <v>345</v>
      </c>
      <c r="C270" s="11">
        <v>1</v>
      </c>
    </row>
    <row r="271" customHeight="1" spans="1:3">
      <c r="A271" s="27">
        <v>10107</v>
      </c>
      <c r="B271" s="15" t="s">
        <v>346</v>
      </c>
      <c r="C271" s="6">
        <f>SUM(C272:C275)</f>
        <v>4516</v>
      </c>
    </row>
    <row r="272" customHeight="1" spans="1:3">
      <c r="A272" s="27">
        <v>1010701</v>
      </c>
      <c r="B272" s="15" t="s">
        <v>347</v>
      </c>
      <c r="C272" s="11">
        <v>0</v>
      </c>
    </row>
    <row r="273" customHeight="1" spans="1:3">
      <c r="A273" s="27">
        <v>1010702</v>
      </c>
      <c r="B273" s="15" t="s">
        <v>348</v>
      </c>
      <c r="C273" s="11">
        <v>1364</v>
      </c>
    </row>
    <row r="274" customHeight="1" spans="1:3">
      <c r="A274" s="27">
        <v>1010719</v>
      </c>
      <c r="B274" s="15" t="s">
        <v>349</v>
      </c>
      <c r="C274" s="11">
        <v>3152</v>
      </c>
    </row>
    <row r="275" customHeight="1" spans="1:3">
      <c r="A275" s="27">
        <v>1010720</v>
      </c>
      <c r="B275" s="15" t="s">
        <v>350</v>
      </c>
      <c r="C275" s="11">
        <v>0</v>
      </c>
    </row>
    <row r="276" customHeight="1" spans="1:3">
      <c r="A276" s="27">
        <v>10109</v>
      </c>
      <c r="B276" s="15" t="s">
        <v>351</v>
      </c>
      <c r="C276" s="6">
        <f>SUM(C277,C280:C289)</f>
        <v>4757</v>
      </c>
    </row>
    <row r="277" customHeight="1" spans="1:3">
      <c r="A277" s="27">
        <v>1010901</v>
      </c>
      <c r="B277" s="15" t="s">
        <v>352</v>
      </c>
      <c r="C277" s="6">
        <f>SUM(C278:C279)</f>
        <v>835</v>
      </c>
    </row>
    <row r="278" customHeight="1" spans="1:3">
      <c r="A278" s="27">
        <v>101090101</v>
      </c>
      <c r="B278" s="27" t="s">
        <v>353</v>
      </c>
      <c r="C278" s="11">
        <v>0</v>
      </c>
    </row>
    <row r="279" customHeight="1" spans="1:3">
      <c r="A279" s="27">
        <v>101090109</v>
      </c>
      <c r="B279" s="27" t="s">
        <v>354</v>
      </c>
      <c r="C279" s="11">
        <v>835</v>
      </c>
    </row>
    <row r="280" customHeight="1" spans="1:3">
      <c r="A280" s="27">
        <v>1010902</v>
      </c>
      <c r="B280" s="15" t="s">
        <v>355</v>
      </c>
      <c r="C280" s="11">
        <v>1</v>
      </c>
    </row>
    <row r="281" customHeight="1" spans="1:3">
      <c r="A281" s="27">
        <v>1010903</v>
      </c>
      <c r="B281" s="15" t="s">
        <v>356</v>
      </c>
      <c r="C281" s="11">
        <v>2764</v>
      </c>
    </row>
    <row r="282" customHeight="1" spans="1:3">
      <c r="A282" s="27">
        <v>1010904</v>
      </c>
      <c r="B282" s="15" t="s">
        <v>357</v>
      </c>
      <c r="C282" s="11">
        <v>0</v>
      </c>
    </row>
    <row r="283" customHeight="1" spans="1:3">
      <c r="A283" s="27">
        <v>1010905</v>
      </c>
      <c r="B283" s="15" t="s">
        <v>358</v>
      </c>
      <c r="C283" s="11">
        <v>504</v>
      </c>
    </row>
    <row r="284" customHeight="1" spans="1:3">
      <c r="A284" s="27">
        <v>1010906</v>
      </c>
      <c r="B284" s="15" t="s">
        <v>359</v>
      </c>
      <c r="C284" s="11">
        <v>574</v>
      </c>
    </row>
    <row r="285" customHeight="1" spans="1:3">
      <c r="A285" s="27">
        <v>1010918</v>
      </c>
      <c r="B285" s="15" t="s">
        <v>360</v>
      </c>
      <c r="C285" s="11">
        <v>0</v>
      </c>
    </row>
    <row r="286" customHeight="1" spans="1:3">
      <c r="A286" s="27">
        <v>1010919</v>
      </c>
      <c r="B286" s="15" t="s">
        <v>361</v>
      </c>
      <c r="C286" s="11">
        <v>31</v>
      </c>
    </row>
    <row r="287" customHeight="1" spans="1:3">
      <c r="A287" s="27">
        <v>1010920</v>
      </c>
      <c r="B287" s="15" t="s">
        <v>362</v>
      </c>
      <c r="C287" s="11">
        <v>48</v>
      </c>
    </row>
    <row r="288" customHeight="1" spans="1:3">
      <c r="A288" s="27">
        <v>1010921</v>
      </c>
      <c r="B288" s="15" t="s">
        <v>363</v>
      </c>
      <c r="C288" s="11">
        <v>0</v>
      </c>
    </row>
    <row r="289" customHeight="1" spans="1:3">
      <c r="A289" s="27">
        <v>1010922</v>
      </c>
      <c r="B289" s="15" t="s">
        <v>364</v>
      </c>
      <c r="C289" s="11">
        <v>0</v>
      </c>
    </row>
    <row r="290" customHeight="1" spans="1:3">
      <c r="A290" s="27">
        <v>10110</v>
      </c>
      <c r="B290" s="15" t="s">
        <v>365</v>
      </c>
      <c r="C290" s="6">
        <f>SUM(C291:C298)</f>
        <v>2313</v>
      </c>
    </row>
    <row r="291" customHeight="1" spans="1:3">
      <c r="A291" s="27">
        <v>1011001</v>
      </c>
      <c r="B291" s="15" t="s">
        <v>366</v>
      </c>
      <c r="C291" s="11">
        <v>845</v>
      </c>
    </row>
    <row r="292" customHeight="1" spans="1:3">
      <c r="A292" s="27">
        <v>1011002</v>
      </c>
      <c r="B292" s="15" t="s">
        <v>367</v>
      </c>
      <c r="C292" s="11">
        <v>0</v>
      </c>
    </row>
    <row r="293" customHeight="1" spans="1:3">
      <c r="A293" s="27">
        <v>1011003</v>
      </c>
      <c r="B293" s="15" t="s">
        <v>368</v>
      </c>
      <c r="C293" s="11">
        <v>1240</v>
      </c>
    </row>
    <row r="294" customHeight="1" spans="1:3">
      <c r="A294" s="27">
        <v>1011004</v>
      </c>
      <c r="B294" s="15" t="s">
        <v>369</v>
      </c>
      <c r="C294" s="11">
        <v>0</v>
      </c>
    </row>
    <row r="295" customHeight="1" spans="1:3">
      <c r="A295" s="27">
        <v>1011005</v>
      </c>
      <c r="B295" s="15" t="s">
        <v>370</v>
      </c>
      <c r="C295" s="11">
        <v>33</v>
      </c>
    </row>
    <row r="296" customHeight="1" spans="1:3">
      <c r="A296" s="27">
        <v>1011006</v>
      </c>
      <c r="B296" s="15" t="s">
        <v>371</v>
      </c>
      <c r="C296" s="11">
        <v>82</v>
      </c>
    </row>
    <row r="297" customHeight="1" spans="1:3">
      <c r="A297" s="27">
        <v>1011019</v>
      </c>
      <c r="B297" s="15" t="s">
        <v>372</v>
      </c>
      <c r="C297" s="11">
        <v>36</v>
      </c>
    </row>
    <row r="298" customHeight="1" spans="1:3">
      <c r="A298" s="27">
        <v>1011020</v>
      </c>
      <c r="B298" s="15" t="s">
        <v>373</v>
      </c>
      <c r="C298" s="11">
        <v>77</v>
      </c>
    </row>
    <row r="299" customHeight="1" spans="1:3">
      <c r="A299" s="27">
        <v>10111</v>
      </c>
      <c r="B299" s="15" t="s">
        <v>374</v>
      </c>
      <c r="C299" s="6">
        <f>SUM(C300,C303:C304)</f>
        <v>2030</v>
      </c>
    </row>
    <row r="300" customHeight="1" spans="1:3">
      <c r="A300" s="27">
        <v>1011101</v>
      </c>
      <c r="B300" s="15" t="s">
        <v>375</v>
      </c>
      <c r="C300" s="6">
        <f>SUM(C301:C302)</f>
        <v>0</v>
      </c>
    </row>
    <row r="301" customHeight="1" spans="1:3">
      <c r="A301" s="27">
        <v>101110101</v>
      </c>
      <c r="B301" s="27" t="s">
        <v>376</v>
      </c>
      <c r="C301" s="11">
        <v>0</v>
      </c>
    </row>
    <row r="302" customHeight="1" spans="1:3">
      <c r="A302" s="27">
        <v>101110109</v>
      </c>
      <c r="B302" s="27" t="s">
        <v>377</v>
      </c>
      <c r="C302" s="11">
        <v>0</v>
      </c>
    </row>
    <row r="303" customHeight="1" spans="1:3">
      <c r="A303" s="27">
        <v>1011119</v>
      </c>
      <c r="B303" s="15" t="s">
        <v>378</v>
      </c>
      <c r="C303" s="11">
        <v>2021</v>
      </c>
    </row>
    <row r="304" customHeight="1" spans="1:3">
      <c r="A304" s="27">
        <v>1011120</v>
      </c>
      <c r="B304" s="15" t="s">
        <v>379</v>
      </c>
      <c r="C304" s="11">
        <v>9</v>
      </c>
    </row>
    <row r="305" customHeight="1" spans="1:3">
      <c r="A305" s="27">
        <v>10112</v>
      </c>
      <c r="B305" s="15" t="s">
        <v>380</v>
      </c>
      <c r="C305" s="6">
        <f>SUM(C306:C313)</f>
        <v>2518</v>
      </c>
    </row>
    <row r="306" customHeight="1" spans="1:3">
      <c r="A306" s="27">
        <v>1011201</v>
      </c>
      <c r="B306" s="15" t="s">
        <v>381</v>
      </c>
      <c r="C306" s="11">
        <v>482</v>
      </c>
    </row>
    <row r="307" customHeight="1" spans="1:3">
      <c r="A307" s="27">
        <v>1011202</v>
      </c>
      <c r="B307" s="15" t="s">
        <v>382</v>
      </c>
      <c r="C307" s="11">
        <v>0</v>
      </c>
    </row>
    <row r="308" customHeight="1" spans="1:3">
      <c r="A308" s="27">
        <v>1011203</v>
      </c>
      <c r="B308" s="15" t="s">
        <v>383</v>
      </c>
      <c r="C308" s="11">
        <v>1605</v>
      </c>
    </row>
    <row r="309" customHeight="1" spans="1:3">
      <c r="A309" s="27">
        <v>1011204</v>
      </c>
      <c r="B309" s="15" t="s">
        <v>384</v>
      </c>
      <c r="C309" s="11">
        <v>0</v>
      </c>
    </row>
    <row r="310" customHeight="1" spans="1:3">
      <c r="A310" s="27">
        <v>1011205</v>
      </c>
      <c r="B310" s="15" t="s">
        <v>385</v>
      </c>
      <c r="C310" s="11">
        <v>134</v>
      </c>
    </row>
    <row r="311" customHeight="1" spans="1:3">
      <c r="A311" s="27">
        <v>1011206</v>
      </c>
      <c r="B311" s="15" t="s">
        <v>386</v>
      </c>
      <c r="C311" s="11">
        <v>33</v>
      </c>
    </row>
    <row r="312" customHeight="1" spans="1:3">
      <c r="A312" s="27">
        <v>1011219</v>
      </c>
      <c r="B312" s="15" t="s">
        <v>387</v>
      </c>
      <c r="C312" s="11">
        <v>5</v>
      </c>
    </row>
    <row r="313" customHeight="1" spans="1:3">
      <c r="A313" s="27">
        <v>1011220</v>
      </c>
      <c r="B313" s="15" t="s">
        <v>388</v>
      </c>
      <c r="C313" s="11">
        <v>259</v>
      </c>
    </row>
    <row r="314" customHeight="1" spans="1:3">
      <c r="A314" s="27">
        <v>10113</v>
      </c>
      <c r="B314" s="15" t="s">
        <v>389</v>
      </c>
      <c r="C314" s="6">
        <f>SUM(C315:C322)</f>
        <v>1304</v>
      </c>
    </row>
    <row r="315" customHeight="1" spans="1:3">
      <c r="A315" s="27">
        <v>1011301</v>
      </c>
      <c r="B315" s="15" t="s">
        <v>390</v>
      </c>
      <c r="C315" s="11">
        <v>0</v>
      </c>
    </row>
    <row r="316" customHeight="1" spans="1:3">
      <c r="A316" s="27">
        <v>1011302</v>
      </c>
      <c r="B316" s="15" t="s">
        <v>391</v>
      </c>
      <c r="C316" s="11">
        <v>0</v>
      </c>
    </row>
    <row r="317" customHeight="1" spans="1:3">
      <c r="A317" s="27">
        <v>1011303</v>
      </c>
      <c r="B317" s="15" t="s">
        <v>392</v>
      </c>
      <c r="C317" s="11">
        <v>658</v>
      </c>
    </row>
    <row r="318" customHeight="1" spans="1:3">
      <c r="A318" s="27">
        <v>1011304</v>
      </c>
      <c r="B318" s="15" t="s">
        <v>393</v>
      </c>
      <c r="C318" s="11">
        <v>0</v>
      </c>
    </row>
    <row r="319" customHeight="1" spans="1:3">
      <c r="A319" s="27">
        <v>1011305</v>
      </c>
      <c r="B319" s="15" t="s">
        <v>394</v>
      </c>
      <c r="C319" s="11">
        <v>0</v>
      </c>
    </row>
    <row r="320" customHeight="1" spans="1:3">
      <c r="A320" s="27">
        <v>1011306</v>
      </c>
      <c r="B320" s="15" t="s">
        <v>395</v>
      </c>
      <c r="C320" s="11">
        <v>619</v>
      </c>
    </row>
    <row r="321" customHeight="1" spans="1:3">
      <c r="A321" s="27">
        <v>1011319</v>
      </c>
      <c r="B321" s="15" t="s">
        <v>396</v>
      </c>
      <c r="C321" s="11">
        <v>21</v>
      </c>
    </row>
    <row r="322" customHeight="1" spans="1:3">
      <c r="A322" s="27">
        <v>1011320</v>
      </c>
      <c r="B322" s="15" t="s">
        <v>397</v>
      </c>
      <c r="C322" s="11">
        <v>6</v>
      </c>
    </row>
    <row r="323" customHeight="1" spans="1:3">
      <c r="A323" s="27">
        <v>10114</v>
      </c>
      <c r="B323" s="15" t="s">
        <v>398</v>
      </c>
      <c r="C323" s="6">
        <f>SUM(C324:C325)</f>
        <v>1178</v>
      </c>
    </row>
    <row r="324" customHeight="1" spans="1:3">
      <c r="A324" s="27">
        <v>1011401</v>
      </c>
      <c r="B324" s="15" t="s">
        <v>399</v>
      </c>
      <c r="C324" s="11">
        <v>1176</v>
      </c>
    </row>
    <row r="325" customHeight="1" spans="1:3">
      <c r="A325" s="27">
        <v>1011420</v>
      </c>
      <c r="B325" s="15" t="s">
        <v>400</v>
      </c>
      <c r="C325" s="11">
        <v>2</v>
      </c>
    </row>
    <row r="326" customHeight="1" spans="1:3">
      <c r="A326" s="27">
        <v>10115</v>
      </c>
      <c r="B326" s="15" t="s">
        <v>401</v>
      </c>
      <c r="C326" s="6">
        <f>SUM(C327:C328)</f>
        <v>0</v>
      </c>
    </row>
    <row r="327" customHeight="1" spans="1:3">
      <c r="A327" s="27">
        <v>1011501</v>
      </c>
      <c r="B327" s="15" t="s">
        <v>402</v>
      </c>
      <c r="C327" s="11">
        <v>0</v>
      </c>
    </row>
    <row r="328" customHeight="1" spans="1:3">
      <c r="A328" s="27">
        <v>1011520</v>
      </c>
      <c r="B328" s="15" t="s">
        <v>403</v>
      </c>
      <c r="C328" s="11">
        <v>0</v>
      </c>
    </row>
    <row r="329" customHeight="1" spans="1:3">
      <c r="A329" s="27">
        <v>10116</v>
      </c>
      <c r="B329" s="15" t="s">
        <v>404</v>
      </c>
      <c r="C329" s="6">
        <f>SUM(C330:C331)</f>
        <v>0</v>
      </c>
    </row>
    <row r="330" customHeight="1" spans="1:3">
      <c r="A330" s="27">
        <v>1011601</v>
      </c>
      <c r="B330" s="15" t="s">
        <v>405</v>
      </c>
      <c r="C330" s="11">
        <v>0</v>
      </c>
    </row>
    <row r="331" customHeight="1" spans="1:3">
      <c r="A331" s="27">
        <v>1011620</v>
      </c>
      <c r="B331" s="15" t="s">
        <v>406</v>
      </c>
      <c r="C331" s="11">
        <v>0</v>
      </c>
    </row>
    <row r="332" customHeight="1" spans="1:3">
      <c r="A332" s="27">
        <v>10117</v>
      </c>
      <c r="B332" s="15" t="s">
        <v>407</v>
      </c>
      <c r="C332" s="6">
        <f>SUM(C333,C337,C341:C342)</f>
        <v>0</v>
      </c>
    </row>
    <row r="333" customHeight="1" spans="1:3">
      <c r="A333" s="27">
        <v>1011701</v>
      </c>
      <c r="B333" s="15" t="s">
        <v>408</v>
      </c>
      <c r="C333" s="6">
        <f>SUM(C334:C336)</f>
        <v>0</v>
      </c>
    </row>
    <row r="334" customHeight="1" spans="1:3">
      <c r="A334" s="27">
        <v>101170101</v>
      </c>
      <c r="B334" s="27" t="s">
        <v>409</v>
      </c>
      <c r="C334" s="11">
        <v>0</v>
      </c>
    </row>
    <row r="335" customHeight="1" spans="1:3">
      <c r="A335" s="27">
        <v>101170102</v>
      </c>
      <c r="B335" s="27" t="s">
        <v>410</v>
      </c>
      <c r="C335" s="11">
        <v>0</v>
      </c>
    </row>
    <row r="336" customHeight="1" spans="1:3">
      <c r="A336" s="27">
        <v>101170103</v>
      </c>
      <c r="B336" s="27" t="s">
        <v>411</v>
      </c>
      <c r="C336" s="11">
        <v>0</v>
      </c>
    </row>
    <row r="337" customHeight="1" spans="1:3">
      <c r="A337" s="27">
        <v>1011703</v>
      </c>
      <c r="B337" s="15" t="s">
        <v>412</v>
      </c>
      <c r="C337" s="6">
        <f>SUM(C338:C340)</f>
        <v>0</v>
      </c>
    </row>
    <row r="338" customHeight="1" spans="1:3">
      <c r="A338" s="27">
        <v>101170301</v>
      </c>
      <c r="B338" s="27" t="s">
        <v>413</v>
      </c>
      <c r="C338" s="11">
        <v>0</v>
      </c>
    </row>
    <row r="339" customHeight="1" spans="1:3">
      <c r="A339" s="27">
        <v>101170302</v>
      </c>
      <c r="B339" s="27" t="s">
        <v>414</v>
      </c>
      <c r="C339" s="11">
        <v>0</v>
      </c>
    </row>
    <row r="340" customHeight="1" spans="1:3">
      <c r="A340" s="27">
        <v>101170303</v>
      </c>
      <c r="B340" s="27" t="s">
        <v>415</v>
      </c>
      <c r="C340" s="11">
        <v>0</v>
      </c>
    </row>
    <row r="341" customHeight="1" spans="1:3">
      <c r="A341" s="27">
        <v>1011720</v>
      </c>
      <c r="B341" s="15" t="s">
        <v>416</v>
      </c>
      <c r="C341" s="11">
        <v>0</v>
      </c>
    </row>
    <row r="342" customHeight="1" spans="1:3">
      <c r="A342" s="27">
        <v>1011721</v>
      </c>
      <c r="B342" s="15" t="s">
        <v>417</v>
      </c>
      <c r="C342" s="11">
        <v>0</v>
      </c>
    </row>
    <row r="343" customHeight="1" spans="1:3">
      <c r="A343" s="27">
        <v>10118</v>
      </c>
      <c r="B343" s="15" t="s">
        <v>418</v>
      </c>
      <c r="C343" s="6">
        <f>SUM(C344:C346)</f>
        <v>593</v>
      </c>
    </row>
    <row r="344" customHeight="1" spans="1:3">
      <c r="A344" s="27">
        <v>1011801</v>
      </c>
      <c r="B344" s="15" t="s">
        <v>419</v>
      </c>
      <c r="C344" s="11">
        <v>416</v>
      </c>
    </row>
    <row r="345" customHeight="1" spans="1:3">
      <c r="A345" s="27">
        <v>1011802</v>
      </c>
      <c r="B345" s="15" t="s">
        <v>420</v>
      </c>
      <c r="C345" s="11">
        <v>0</v>
      </c>
    </row>
    <row r="346" customHeight="1" spans="1:3">
      <c r="A346" s="27">
        <v>1011820</v>
      </c>
      <c r="B346" s="15" t="s">
        <v>421</v>
      </c>
      <c r="C346" s="11">
        <v>177</v>
      </c>
    </row>
    <row r="347" customHeight="1" spans="1:3">
      <c r="A347" s="27">
        <v>10119</v>
      </c>
      <c r="B347" s="15" t="s">
        <v>422</v>
      </c>
      <c r="C347" s="6">
        <f>SUM(C348:C349)</f>
        <v>732</v>
      </c>
    </row>
    <row r="348" customHeight="1" spans="1:3">
      <c r="A348" s="27">
        <v>1011901</v>
      </c>
      <c r="B348" s="15" t="s">
        <v>423</v>
      </c>
      <c r="C348" s="11">
        <v>732</v>
      </c>
    </row>
    <row r="349" customHeight="1" spans="1:3">
      <c r="A349" s="27">
        <v>1011920</v>
      </c>
      <c r="B349" s="15" t="s">
        <v>424</v>
      </c>
      <c r="C349" s="11">
        <v>0</v>
      </c>
    </row>
    <row r="350" customHeight="1" spans="1:3">
      <c r="A350" s="27">
        <v>10120</v>
      </c>
      <c r="B350" s="15" t="s">
        <v>425</v>
      </c>
      <c r="C350" s="6">
        <f>SUM(C351:C352)</f>
        <v>0</v>
      </c>
    </row>
    <row r="351" customHeight="1" spans="1:3">
      <c r="A351" s="27">
        <v>1012001</v>
      </c>
      <c r="B351" s="15" t="s">
        <v>426</v>
      </c>
      <c r="C351" s="11">
        <v>0</v>
      </c>
    </row>
    <row r="352" customHeight="1" spans="1:3">
      <c r="A352" s="27">
        <v>1012020</v>
      </c>
      <c r="B352" s="15" t="s">
        <v>427</v>
      </c>
      <c r="C352" s="11">
        <v>0</v>
      </c>
    </row>
    <row r="353" customHeight="1" spans="1:3">
      <c r="A353" s="27">
        <v>10121</v>
      </c>
      <c r="B353" s="15" t="s">
        <v>428</v>
      </c>
      <c r="C353" s="6">
        <f>C354+C355</f>
        <v>281</v>
      </c>
    </row>
    <row r="354" customHeight="1" spans="1:3">
      <c r="A354" s="27">
        <v>1012101</v>
      </c>
      <c r="B354" s="15" t="s">
        <v>429</v>
      </c>
      <c r="C354" s="11">
        <v>281</v>
      </c>
    </row>
    <row r="355" customHeight="1" spans="1:3">
      <c r="A355" s="27">
        <v>1012120</v>
      </c>
      <c r="B355" s="15" t="s">
        <v>430</v>
      </c>
      <c r="C355" s="11">
        <v>0</v>
      </c>
    </row>
    <row r="356" customHeight="1" spans="1:3">
      <c r="A356" s="27">
        <v>10199</v>
      </c>
      <c r="B356" s="15" t="s">
        <v>431</v>
      </c>
      <c r="C356" s="6">
        <f>SUM(C357:C358)</f>
        <v>13</v>
      </c>
    </row>
    <row r="357" customHeight="1" spans="1:3">
      <c r="A357" s="27">
        <v>1019901</v>
      </c>
      <c r="B357" s="15" t="s">
        <v>432</v>
      </c>
      <c r="C357" s="11">
        <v>9</v>
      </c>
    </row>
    <row r="358" customHeight="1" spans="1:3">
      <c r="A358" s="27">
        <v>1019920</v>
      </c>
      <c r="B358" s="15" t="s">
        <v>433</v>
      </c>
      <c r="C358" s="11">
        <v>4</v>
      </c>
    </row>
    <row r="359" customHeight="1" spans="1:3">
      <c r="A359" s="27">
        <v>103</v>
      </c>
      <c r="B359" s="15" t="s">
        <v>434</v>
      </c>
      <c r="C359" s="6">
        <f>SUM(C360,C385,C581,C611,C630,C679,C682,C688)</f>
        <v>10413</v>
      </c>
    </row>
    <row r="360" customHeight="1" spans="1:3">
      <c r="A360" s="27">
        <v>10302</v>
      </c>
      <c r="B360" s="15" t="s">
        <v>435</v>
      </c>
      <c r="C360" s="6">
        <f>SUM(C361,C368:C371,C374:C382)</f>
        <v>3269</v>
      </c>
    </row>
    <row r="361" customHeight="1" spans="1:3">
      <c r="A361" s="27">
        <v>1030203</v>
      </c>
      <c r="B361" s="15" t="s">
        <v>436</v>
      </c>
      <c r="C361" s="6">
        <f>SUM(C362:C367)</f>
        <v>1843</v>
      </c>
    </row>
    <row r="362" customHeight="1" spans="1:3">
      <c r="A362" s="27">
        <v>103020301</v>
      </c>
      <c r="B362" s="27" t="s">
        <v>437</v>
      </c>
      <c r="C362" s="11">
        <v>1843</v>
      </c>
    </row>
    <row r="363" customHeight="1" spans="1:3">
      <c r="A363" s="27">
        <v>103020302</v>
      </c>
      <c r="B363" s="27" t="s">
        <v>438</v>
      </c>
      <c r="C363" s="11">
        <v>0</v>
      </c>
    </row>
    <row r="364" customHeight="1" spans="1:3">
      <c r="A364" s="27">
        <v>103020303</v>
      </c>
      <c r="B364" s="27" t="s">
        <v>439</v>
      </c>
      <c r="C364" s="11">
        <v>0</v>
      </c>
    </row>
    <row r="365" customHeight="1" spans="1:3">
      <c r="A365" s="27">
        <v>103020304</v>
      </c>
      <c r="B365" s="27" t="s">
        <v>440</v>
      </c>
      <c r="C365" s="11">
        <v>0</v>
      </c>
    </row>
    <row r="366" customHeight="1" spans="1:3">
      <c r="A366" s="27">
        <v>103020305</v>
      </c>
      <c r="B366" s="27" t="s">
        <v>441</v>
      </c>
      <c r="C366" s="11">
        <v>0</v>
      </c>
    </row>
    <row r="367" customHeight="1" spans="1:3">
      <c r="A367" s="27">
        <v>103020399</v>
      </c>
      <c r="B367" s="27" t="s">
        <v>442</v>
      </c>
      <c r="C367" s="11">
        <v>0</v>
      </c>
    </row>
    <row r="368" customHeight="1" spans="1:3">
      <c r="A368" s="27">
        <v>1030205</v>
      </c>
      <c r="B368" s="15" t="s">
        <v>443</v>
      </c>
      <c r="C368" s="11">
        <v>0</v>
      </c>
    </row>
    <row r="369" customHeight="1" spans="1:3">
      <c r="A369" s="27">
        <v>1030210</v>
      </c>
      <c r="B369" s="15" t="s">
        <v>444</v>
      </c>
      <c r="C369" s="11">
        <v>0</v>
      </c>
    </row>
    <row r="370" customHeight="1" spans="1:3">
      <c r="A370" s="27">
        <v>1030212</v>
      </c>
      <c r="B370" s="15" t="s">
        <v>445</v>
      </c>
      <c r="C370" s="11">
        <v>0</v>
      </c>
    </row>
    <row r="371" customHeight="1" spans="1:3">
      <c r="A371" s="27">
        <v>1030216</v>
      </c>
      <c r="B371" s="15" t="s">
        <v>446</v>
      </c>
      <c r="C371" s="6">
        <f>SUM(C372:C373)</f>
        <v>884</v>
      </c>
    </row>
    <row r="372" customHeight="1" spans="1:3">
      <c r="A372" s="27">
        <v>103021601</v>
      </c>
      <c r="B372" s="27" t="s">
        <v>447</v>
      </c>
      <c r="C372" s="11">
        <v>884</v>
      </c>
    </row>
    <row r="373" customHeight="1" spans="1:3">
      <c r="A373" s="27">
        <v>103021699</v>
      </c>
      <c r="B373" s="27" t="s">
        <v>448</v>
      </c>
      <c r="C373" s="11">
        <v>0</v>
      </c>
    </row>
    <row r="374" customHeight="1" spans="1:3">
      <c r="A374" s="27">
        <v>1030217</v>
      </c>
      <c r="B374" s="15" t="s">
        <v>449</v>
      </c>
      <c r="C374" s="11">
        <v>0</v>
      </c>
    </row>
    <row r="375" customHeight="1" spans="1:3">
      <c r="A375" s="27">
        <v>1030218</v>
      </c>
      <c r="B375" s="15" t="s">
        <v>450</v>
      </c>
      <c r="C375" s="11">
        <v>542</v>
      </c>
    </row>
    <row r="376" customHeight="1" spans="1:3">
      <c r="A376" s="27">
        <v>1030219</v>
      </c>
      <c r="B376" s="15" t="s">
        <v>451</v>
      </c>
      <c r="C376" s="11">
        <v>0</v>
      </c>
    </row>
    <row r="377" customHeight="1" spans="1:3">
      <c r="A377" s="27">
        <v>1030220</v>
      </c>
      <c r="B377" s="15" t="s">
        <v>452</v>
      </c>
      <c r="C377" s="11">
        <v>0</v>
      </c>
    </row>
    <row r="378" customHeight="1" spans="1:3">
      <c r="A378" s="27">
        <v>1030222</v>
      </c>
      <c r="B378" s="15" t="s">
        <v>453</v>
      </c>
      <c r="C378" s="11">
        <v>0</v>
      </c>
    </row>
    <row r="379" customHeight="1" spans="1:3">
      <c r="A379" s="27">
        <v>1030223</v>
      </c>
      <c r="B379" s="15" t="s">
        <v>454</v>
      </c>
      <c r="C379" s="11">
        <v>0</v>
      </c>
    </row>
    <row r="380" customHeight="1" spans="1:3">
      <c r="A380" s="27">
        <v>1030224</v>
      </c>
      <c r="B380" s="15" t="s">
        <v>455</v>
      </c>
      <c r="C380" s="11">
        <v>0</v>
      </c>
    </row>
    <row r="381" customHeight="1" spans="1:3">
      <c r="A381" s="27">
        <v>1030225</v>
      </c>
      <c r="B381" s="15" t="s">
        <v>456</v>
      </c>
      <c r="C381" s="11">
        <v>0</v>
      </c>
    </row>
    <row r="382" customHeight="1" spans="1:3">
      <c r="A382" s="27">
        <v>1030299</v>
      </c>
      <c r="B382" s="15" t="s">
        <v>457</v>
      </c>
      <c r="C382" s="6">
        <f>C383+C384</f>
        <v>0</v>
      </c>
    </row>
    <row r="383" customHeight="1" spans="1:3">
      <c r="A383" s="27">
        <v>103029901</v>
      </c>
      <c r="B383" s="27" t="s">
        <v>458</v>
      </c>
      <c r="C383" s="11">
        <v>0</v>
      </c>
    </row>
    <row r="384" customHeight="1" spans="1:3">
      <c r="A384" s="27">
        <v>103029999</v>
      </c>
      <c r="B384" s="27" t="s">
        <v>459</v>
      </c>
      <c r="C384" s="11">
        <v>0</v>
      </c>
    </row>
    <row r="385" customHeight="1" spans="1:3">
      <c r="A385" s="27">
        <v>10304</v>
      </c>
      <c r="B385" s="15" t="s">
        <v>460</v>
      </c>
      <c r="C385" s="6">
        <f>C386+C403+C407+C410+C415+C417+C420+C422+C424+C427+C430+C433+C435+C446+C449+C451+C453+C455+C457+C460+C465+C468+C473+C477+C479+C482+C488+C494+C500+C504+C507+C514+C519+C526+C529+C533+C542+C546+C550+C554+C559+C564+C567+C569+C571+C573+C576+C579</f>
        <v>2714</v>
      </c>
    </row>
    <row r="386" customHeight="1" spans="1:3">
      <c r="A386" s="27">
        <v>1030401</v>
      </c>
      <c r="B386" s="15" t="s">
        <v>461</v>
      </c>
      <c r="C386" s="6">
        <f>SUM(C387:C402)</f>
        <v>12</v>
      </c>
    </row>
    <row r="387" customHeight="1" spans="1:3">
      <c r="A387" s="27">
        <v>103040101</v>
      </c>
      <c r="B387" s="27" t="s">
        <v>462</v>
      </c>
      <c r="C387" s="11">
        <v>0</v>
      </c>
    </row>
    <row r="388" customHeight="1" spans="1:3">
      <c r="A388" s="27">
        <v>103040102</v>
      </c>
      <c r="B388" s="27" t="s">
        <v>463</v>
      </c>
      <c r="C388" s="11">
        <v>0</v>
      </c>
    </row>
    <row r="389" customHeight="1" spans="1:3">
      <c r="A389" s="27">
        <v>103040103</v>
      </c>
      <c r="B389" s="27" t="s">
        <v>464</v>
      </c>
      <c r="C389" s="11">
        <v>7</v>
      </c>
    </row>
    <row r="390" customHeight="1" spans="1:3">
      <c r="A390" s="27">
        <v>103040104</v>
      </c>
      <c r="B390" s="27" t="s">
        <v>465</v>
      </c>
      <c r="C390" s="11">
        <v>0</v>
      </c>
    </row>
    <row r="391" customHeight="1" spans="1:3">
      <c r="A391" s="27">
        <v>103040109</v>
      </c>
      <c r="B391" s="27" t="s">
        <v>466</v>
      </c>
      <c r="C391" s="11">
        <v>0</v>
      </c>
    </row>
    <row r="392" customHeight="1" spans="1:3">
      <c r="A392" s="27">
        <v>103040110</v>
      </c>
      <c r="B392" s="27" t="s">
        <v>467</v>
      </c>
      <c r="C392" s="11">
        <v>5</v>
      </c>
    </row>
    <row r="393" customHeight="1" spans="1:3">
      <c r="A393" s="27">
        <v>103040111</v>
      </c>
      <c r="B393" s="27" t="s">
        <v>468</v>
      </c>
      <c r="C393" s="11">
        <v>0</v>
      </c>
    </row>
    <row r="394" customHeight="1" spans="1:3">
      <c r="A394" s="27">
        <v>103040112</v>
      </c>
      <c r="B394" s="27" t="s">
        <v>469</v>
      </c>
      <c r="C394" s="11">
        <v>0</v>
      </c>
    </row>
    <row r="395" customHeight="1" spans="1:3">
      <c r="A395" s="27">
        <v>103040113</v>
      </c>
      <c r="B395" s="27" t="s">
        <v>470</v>
      </c>
      <c r="C395" s="11">
        <v>0</v>
      </c>
    </row>
    <row r="396" customHeight="1" spans="1:3">
      <c r="A396" s="27">
        <v>103040116</v>
      </c>
      <c r="B396" s="27" t="s">
        <v>471</v>
      </c>
      <c r="C396" s="11">
        <v>0</v>
      </c>
    </row>
    <row r="397" customHeight="1" spans="1:3">
      <c r="A397" s="27">
        <v>103040117</v>
      </c>
      <c r="B397" s="27" t="s">
        <v>472</v>
      </c>
      <c r="C397" s="11">
        <v>0</v>
      </c>
    </row>
    <row r="398" customHeight="1" spans="1:3">
      <c r="A398" s="27">
        <v>103040120</v>
      </c>
      <c r="B398" s="27" t="s">
        <v>473</v>
      </c>
      <c r="C398" s="11">
        <v>0</v>
      </c>
    </row>
    <row r="399" customHeight="1" spans="1:3">
      <c r="A399" s="27">
        <v>103040121</v>
      </c>
      <c r="B399" s="27" t="s">
        <v>474</v>
      </c>
      <c r="C399" s="11">
        <v>0</v>
      </c>
    </row>
    <row r="400" customHeight="1" spans="1:3">
      <c r="A400" s="27">
        <v>103040122</v>
      </c>
      <c r="B400" s="27" t="s">
        <v>475</v>
      </c>
      <c r="C400" s="11">
        <v>0</v>
      </c>
    </row>
    <row r="401" customHeight="1" spans="1:3">
      <c r="A401" s="27">
        <v>103040123</v>
      </c>
      <c r="B401" s="27" t="s">
        <v>476</v>
      </c>
      <c r="C401" s="11">
        <v>0</v>
      </c>
    </row>
    <row r="402" customHeight="1" spans="1:3">
      <c r="A402" s="27">
        <v>103040150</v>
      </c>
      <c r="B402" s="27" t="s">
        <v>477</v>
      </c>
      <c r="C402" s="11">
        <v>0</v>
      </c>
    </row>
    <row r="403" customHeight="1" spans="1:3">
      <c r="A403" s="27">
        <v>1030402</v>
      </c>
      <c r="B403" s="15" t="s">
        <v>478</v>
      </c>
      <c r="C403" s="6">
        <f>SUM(C404:C406)</f>
        <v>0</v>
      </c>
    </row>
    <row r="404" customHeight="1" spans="1:3">
      <c r="A404" s="27">
        <v>103040201</v>
      </c>
      <c r="B404" s="27" t="s">
        <v>479</v>
      </c>
      <c r="C404" s="11">
        <v>0</v>
      </c>
    </row>
    <row r="405" customHeight="1" spans="1:3">
      <c r="A405" s="27">
        <v>103040202</v>
      </c>
      <c r="B405" s="27" t="s">
        <v>480</v>
      </c>
      <c r="C405" s="11">
        <v>0</v>
      </c>
    </row>
    <row r="406" customHeight="1" spans="1:3">
      <c r="A406" s="27">
        <v>103040250</v>
      </c>
      <c r="B406" s="27" t="s">
        <v>481</v>
      </c>
      <c r="C406" s="11">
        <v>0</v>
      </c>
    </row>
    <row r="407" customHeight="1" spans="1:3">
      <c r="A407" s="27">
        <v>1030403</v>
      </c>
      <c r="B407" s="15" t="s">
        <v>482</v>
      </c>
      <c r="C407" s="6">
        <f>SUM(C408:C409)</f>
        <v>0</v>
      </c>
    </row>
    <row r="408" customHeight="1" spans="1:3">
      <c r="A408" s="27">
        <v>103040305</v>
      </c>
      <c r="B408" s="27" t="s">
        <v>483</v>
      </c>
      <c r="C408" s="11">
        <v>0</v>
      </c>
    </row>
    <row r="409" customHeight="1" spans="1:3">
      <c r="A409" s="27">
        <v>103040350</v>
      </c>
      <c r="B409" s="27" t="s">
        <v>484</v>
      </c>
      <c r="C409" s="11">
        <v>0</v>
      </c>
    </row>
    <row r="410" customHeight="1" spans="1:3">
      <c r="A410" s="27">
        <v>1030404</v>
      </c>
      <c r="B410" s="15" t="s">
        <v>485</v>
      </c>
      <c r="C410" s="6">
        <f>SUM(C411:C414)</f>
        <v>0</v>
      </c>
    </row>
    <row r="411" customHeight="1" spans="1:3">
      <c r="A411" s="27">
        <v>103040402</v>
      </c>
      <c r="B411" s="27" t="s">
        <v>486</v>
      </c>
      <c r="C411" s="11">
        <v>0</v>
      </c>
    </row>
    <row r="412" customHeight="1" spans="1:3">
      <c r="A412" s="27">
        <v>103040403</v>
      </c>
      <c r="B412" s="27" t="s">
        <v>487</v>
      </c>
      <c r="C412" s="11">
        <v>0</v>
      </c>
    </row>
    <row r="413" customHeight="1" spans="1:3">
      <c r="A413" s="27">
        <v>103040404</v>
      </c>
      <c r="B413" s="27" t="s">
        <v>488</v>
      </c>
      <c r="C413" s="11">
        <v>0</v>
      </c>
    </row>
    <row r="414" customHeight="1" spans="1:3">
      <c r="A414" s="27">
        <v>103040450</v>
      </c>
      <c r="B414" s="27" t="s">
        <v>489</v>
      </c>
      <c r="C414" s="11">
        <v>0</v>
      </c>
    </row>
    <row r="415" customHeight="1" spans="1:3">
      <c r="A415" s="27">
        <v>1030406</v>
      </c>
      <c r="B415" s="15" t="s">
        <v>490</v>
      </c>
      <c r="C415" s="6">
        <f>C416</f>
        <v>0</v>
      </c>
    </row>
    <row r="416" customHeight="1" spans="1:3">
      <c r="A416" s="27">
        <v>103040650</v>
      </c>
      <c r="B416" s="27" t="s">
        <v>491</v>
      </c>
      <c r="C416" s="11">
        <v>0</v>
      </c>
    </row>
    <row r="417" customHeight="1" spans="1:3">
      <c r="A417" s="27">
        <v>1030407</v>
      </c>
      <c r="B417" s="15" t="s">
        <v>492</v>
      </c>
      <c r="C417" s="6">
        <f>SUM(C418:C419)</f>
        <v>2</v>
      </c>
    </row>
    <row r="418" customHeight="1" spans="1:3">
      <c r="A418" s="27">
        <v>103040702</v>
      </c>
      <c r="B418" s="27" t="s">
        <v>493</v>
      </c>
      <c r="C418" s="11">
        <v>0</v>
      </c>
    </row>
    <row r="419" customHeight="1" spans="1:3">
      <c r="A419" s="27">
        <v>103040750</v>
      </c>
      <c r="B419" s="27" t="s">
        <v>494</v>
      </c>
      <c r="C419" s="11">
        <v>2</v>
      </c>
    </row>
    <row r="420" customHeight="1" spans="1:3">
      <c r="A420" s="27">
        <v>1030408</v>
      </c>
      <c r="B420" s="15" t="s">
        <v>495</v>
      </c>
      <c r="C420" s="6">
        <f>C421</f>
        <v>0</v>
      </c>
    </row>
    <row r="421" customHeight="1" spans="1:3">
      <c r="A421" s="27">
        <v>103040850</v>
      </c>
      <c r="B421" s="27" t="s">
        <v>496</v>
      </c>
      <c r="C421" s="11">
        <v>0</v>
      </c>
    </row>
    <row r="422" customHeight="1" spans="1:3">
      <c r="A422" s="27">
        <v>1030409</v>
      </c>
      <c r="B422" s="15" t="s">
        <v>497</v>
      </c>
      <c r="C422" s="6">
        <f>C423</f>
        <v>0</v>
      </c>
    </row>
    <row r="423" customHeight="1" spans="1:3">
      <c r="A423" s="27">
        <v>103040950</v>
      </c>
      <c r="B423" s="27" t="s">
        <v>498</v>
      </c>
      <c r="C423" s="11">
        <v>0</v>
      </c>
    </row>
    <row r="424" customHeight="1" spans="1:3">
      <c r="A424" s="27">
        <v>1030410</v>
      </c>
      <c r="B424" s="15" t="s">
        <v>499</v>
      </c>
      <c r="C424" s="6">
        <f>SUM(C425:C426)</f>
        <v>0</v>
      </c>
    </row>
    <row r="425" customHeight="1" spans="1:3">
      <c r="A425" s="27">
        <v>103041001</v>
      </c>
      <c r="B425" s="27" t="s">
        <v>493</v>
      </c>
      <c r="C425" s="11">
        <v>0</v>
      </c>
    </row>
    <row r="426" customHeight="1" spans="1:3">
      <c r="A426" s="27">
        <v>103041050</v>
      </c>
      <c r="B426" s="27" t="s">
        <v>500</v>
      </c>
      <c r="C426" s="11">
        <v>0</v>
      </c>
    </row>
    <row r="427" customHeight="1" spans="1:3">
      <c r="A427" s="27">
        <v>1030413</v>
      </c>
      <c r="B427" s="15" t="s">
        <v>501</v>
      </c>
      <c r="C427" s="6">
        <f>SUM(C428:C429)</f>
        <v>0</v>
      </c>
    </row>
    <row r="428" customHeight="1" spans="1:3">
      <c r="A428" s="27">
        <v>103041303</v>
      </c>
      <c r="B428" s="27" t="s">
        <v>502</v>
      </c>
      <c r="C428" s="11">
        <v>0</v>
      </c>
    </row>
    <row r="429" customHeight="1" spans="1:3">
      <c r="A429" s="27">
        <v>103041350</v>
      </c>
      <c r="B429" s="27" t="s">
        <v>503</v>
      </c>
      <c r="C429" s="11">
        <v>0</v>
      </c>
    </row>
    <row r="430" customHeight="1" spans="1:3">
      <c r="A430" s="27">
        <v>1030414</v>
      </c>
      <c r="B430" s="15" t="s">
        <v>504</v>
      </c>
      <c r="C430" s="6">
        <f>SUM(C431:C432)</f>
        <v>0</v>
      </c>
    </row>
    <row r="431" customHeight="1" spans="1:3">
      <c r="A431" s="27">
        <v>103041403</v>
      </c>
      <c r="B431" s="27" t="s">
        <v>505</v>
      </c>
      <c r="C431" s="11">
        <v>0</v>
      </c>
    </row>
    <row r="432" customHeight="1" spans="1:3">
      <c r="A432" s="27">
        <v>103041450</v>
      </c>
      <c r="B432" s="27" t="s">
        <v>506</v>
      </c>
      <c r="C432" s="11">
        <v>0</v>
      </c>
    </row>
    <row r="433" customHeight="1" spans="1:3">
      <c r="A433" s="27">
        <v>1030415</v>
      </c>
      <c r="B433" s="15" t="s">
        <v>507</v>
      </c>
      <c r="C433" s="6">
        <f>C434</f>
        <v>0</v>
      </c>
    </row>
    <row r="434" customHeight="1" spans="1:3">
      <c r="A434" s="27">
        <v>103041550</v>
      </c>
      <c r="B434" s="27" t="s">
        <v>508</v>
      </c>
      <c r="C434" s="11">
        <v>0</v>
      </c>
    </row>
    <row r="435" customHeight="1" spans="1:3">
      <c r="A435" s="27">
        <v>1030416</v>
      </c>
      <c r="B435" s="15" t="s">
        <v>509</v>
      </c>
      <c r="C435" s="6">
        <f>SUM(C436:C445)</f>
        <v>0</v>
      </c>
    </row>
    <row r="436" customHeight="1" spans="1:3">
      <c r="A436" s="27">
        <v>103041601</v>
      </c>
      <c r="B436" s="27" t="s">
        <v>510</v>
      </c>
      <c r="C436" s="11">
        <v>0</v>
      </c>
    </row>
    <row r="437" customHeight="1" spans="1:3">
      <c r="A437" s="27">
        <v>103041602</v>
      </c>
      <c r="B437" s="27" t="s">
        <v>511</v>
      </c>
      <c r="C437" s="11">
        <v>0</v>
      </c>
    </row>
    <row r="438" customHeight="1" spans="1:3">
      <c r="A438" s="27">
        <v>103041603</v>
      </c>
      <c r="B438" s="27" t="s">
        <v>512</v>
      </c>
      <c r="C438" s="11">
        <v>0</v>
      </c>
    </row>
    <row r="439" customHeight="1" spans="1:3">
      <c r="A439" s="27">
        <v>103041604</v>
      </c>
      <c r="B439" s="27" t="s">
        <v>513</v>
      </c>
      <c r="C439" s="11">
        <v>0</v>
      </c>
    </row>
    <row r="440" customHeight="1" spans="1:3">
      <c r="A440" s="27">
        <v>103041605</v>
      </c>
      <c r="B440" s="27" t="s">
        <v>514</v>
      </c>
      <c r="C440" s="11">
        <v>0</v>
      </c>
    </row>
    <row r="441" customHeight="1" spans="1:3">
      <c r="A441" s="27">
        <v>103041607</v>
      </c>
      <c r="B441" s="27" t="s">
        <v>515</v>
      </c>
      <c r="C441" s="11">
        <v>0</v>
      </c>
    </row>
    <row r="442" customHeight="1" spans="1:3">
      <c r="A442" s="27">
        <v>103041608</v>
      </c>
      <c r="B442" s="27" t="s">
        <v>493</v>
      </c>
      <c r="C442" s="11">
        <v>0</v>
      </c>
    </row>
    <row r="443" customHeight="1" spans="1:3">
      <c r="A443" s="27">
        <v>103041616</v>
      </c>
      <c r="B443" s="27" t="s">
        <v>516</v>
      </c>
      <c r="C443" s="11">
        <v>0</v>
      </c>
    </row>
    <row r="444" customHeight="1" spans="1:3">
      <c r="A444" s="27">
        <v>103041617</v>
      </c>
      <c r="B444" s="27" t="s">
        <v>517</v>
      </c>
      <c r="C444" s="11">
        <v>0</v>
      </c>
    </row>
    <row r="445" customHeight="1" spans="1:3">
      <c r="A445" s="27">
        <v>103041650</v>
      </c>
      <c r="B445" s="27" t="s">
        <v>518</v>
      </c>
      <c r="C445" s="11">
        <v>0</v>
      </c>
    </row>
    <row r="446" customHeight="1" spans="1:3">
      <c r="A446" s="27">
        <v>1030417</v>
      </c>
      <c r="B446" s="15" t="s">
        <v>519</v>
      </c>
      <c r="C446" s="6">
        <f>SUM(C447:C448)</f>
        <v>0</v>
      </c>
    </row>
    <row r="447" customHeight="1" spans="1:3">
      <c r="A447" s="27">
        <v>103041704</v>
      </c>
      <c r="B447" s="27" t="s">
        <v>493</v>
      </c>
      <c r="C447" s="11">
        <v>0</v>
      </c>
    </row>
    <row r="448" customHeight="1" spans="1:3">
      <c r="A448" s="27">
        <v>103041750</v>
      </c>
      <c r="B448" s="27" t="s">
        <v>520</v>
      </c>
      <c r="C448" s="11">
        <v>0</v>
      </c>
    </row>
    <row r="449" customHeight="1" spans="1:3">
      <c r="A449" s="27">
        <v>1030418</v>
      </c>
      <c r="B449" s="15" t="s">
        <v>521</v>
      </c>
      <c r="C449" s="6">
        <f>C450</f>
        <v>0</v>
      </c>
    </row>
    <row r="450" customHeight="1" spans="1:3">
      <c r="A450" s="27">
        <v>103041850</v>
      </c>
      <c r="B450" s="27" t="s">
        <v>522</v>
      </c>
      <c r="C450" s="11">
        <v>0</v>
      </c>
    </row>
    <row r="451" customHeight="1" spans="1:3">
      <c r="A451" s="27">
        <v>1030419</v>
      </c>
      <c r="B451" s="15" t="s">
        <v>523</v>
      </c>
      <c r="C451" s="6">
        <f>C452</f>
        <v>0</v>
      </c>
    </row>
    <row r="452" customHeight="1" spans="1:3">
      <c r="A452" s="27">
        <v>103041950</v>
      </c>
      <c r="B452" s="27" t="s">
        <v>524</v>
      </c>
      <c r="C452" s="11">
        <v>0</v>
      </c>
    </row>
    <row r="453" customHeight="1" spans="1:3">
      <c r="A453" s="27">
        <v>1030420</v>
      </c>
      <c r="B453" s="15" t="s">
        <v>525</v>
      </c>
      <c r="C453" s="6">
        <f>C454</f>
        <v>0</v>
      </c>
    </row>
    <row r="454" customHeight="1" spans="1:3">
      <c r="A454" s="27">
        <v>103042050</v>
      </c>
      <c r="B454" s="27" t="s">
        <v>526</v>
      </c>
      <c r="C454" s="11">
        <v>0</v>
      </c>
    </row>
    <row r="455" customHeight="1" spans="1:3">
      <c r="A455" s="27">
        <v>1030422</v>
      </c>
      <c r="B455" s="15" t="s">
        <v>527</v>
      </c>
      <c r="C455" s="6">
        <f>C456</f>
        <v>0</v>
      </c>
    </row>
    <row r="456" customHeight="1" spans="1:3">
      <c r="A456" s="27">
        <v>103042250</v>
      </c>
      <c r="B456" s="27" t="s">
        <v>528</v>
      </c>
      <c r="C456" s="11">
        <v>0</v>
      </c>
    </row>
    <row r="457" customHeight="1" spans="1:3">
      <c r="A457" s="27">
        <v>1030424</v>
      </c>
      <c r="B457" s="15" t="s">
        <v>529</v>
      </c>
      <c r="C457" s="6">
        <f>SUM(C458:C459)</f>
        <v>296</v>
      </c>
    </row>
    <row r="458" customHeight="1" spans="1:3">
      <c r="A458" s="27">
        <v>103042401</v>
      </c>
      <c r="B458" s="27" t="s">
        <v>530</v>
      </c>
      <c r="C458" s="11">
        <v>296</v>
      </c>
    </row>
    <row r="459" customHeight="1" spans="1:3">
      <c r="A459" s="27">
        <v>103042450</v>
      </c>
      <c r="B459" s="27" t="s">
        <v>531</v>
      </c>
      <c r="C459" s="11">
        <v>0</v>
      </c>
    </row>
    <row r="460" customHeight="1" spans="1:3">
      <c r="A460" s="27">
        <v>1030425</v>
      </c>
      <c r="B460" s="15" t="s">
        <v>532</v>
      </c>
      <c r="C460" s="6">
        <f>SUM(C461:C464)</f>
        <v>0</v>
      </c>
    </row>
    <row r="461" customHeight="1" spans="1:3">
      <c r="A461" s="27">
        <v>103042502</v>
      </c>
      <c r="B461" s="27" t="s">
        <v>533</v>
      </c>
      <c r="C461" s="11">
        <v>0</v>
      </c>
    </row>
    <row r="462" customHeight="1" spans="1:3">
      <c r="A462" s="27">
        <v>103042507</v>
      </c>
      <c r="B462" s="27" t="s">
        <v>534</v>
      </c>
      <c r="C462" s="11">
        <v>0</v>
      </c>
    </row>
    <row r="463" customHeight="1" spans="1:3">
      <c r="A463" s="27">
        <v>103042508</v>
      </c>
      <c r="B463" s="27" t="s">
        <v>535</v>
      </c>
      <c r="C463" s="11">
        <v>0</v>
      </c>
    </row>
    <row r="464" customHeight="1" spans="1:3">
      <c r="A464" s="27">
        <v>103042550</v>
      </c>
      <c r="B464" s="27" t="s">
        <v>536</v>
      </c>
      <c r="C464" s="11">
        <v>0</v>
      </c>
    </row>
    <row r="465" customHeight="1" spans="1:3">
      <c r="A465" s="27">
        <v>1030426</v>
      </c>
      <c r="B465" s="15" t="s">
        <v>537</v>
      </c>
      <c r="C465" s="6">
        <f>SUM(C466:C467)</f>
        <v>62</v>
      </c>
    </row>
    <row r="466" customHeight="1" spans="1:3">
      <c r="A466" s="27">
        <v>103042604</v>
      </c>
      <c r="B466" s="27" t="s">
        <v>538</v>
      </c>
      <c r="C466" s="11">
        <v>0</v>
      </c>
    </row>
    <row r="467" customHeight="1" spans="1:3">
      <c r="A467" s="27">
        <v>103042650</v>
      </c>
      <c r="B467" s="27" t="s">
        <v>539</v>
      </c>
      <c r="C467" s="11">
        <v>62</v>
      </c>
    </row>
    <row r="468" customHeight="1" spans="1:3">
      <c r="A468" s="27">
        <v>1030427</v>
      </c>
      <c r="B468" s="15" t="s">
        <v>540</v>
      </c>
      <c r="C468" s="6">
        <f>SUM(C469:C472)</f>
        <v>427</v>
      </c>
    </row>
    <row r="469" customHeight="1" spans="1:3">
      <c r="A469" s="27">
        <v>103042707</v>
      </c>
      <c r="B469" s="27" t="s">
        <v>541</v>
      </c>
      <c r="C469" s="11">
        <v>0</v>
      </c>
    </row>
    <row r="470" customHeight="1" spans="1:3">
      <c r="A470" s="27">
        <v>103042750</v>
      </c>
      <c r="B470" s="27" t="s">
        <v>542</v>
      </c>
      <c r="C470" s="11">
        <v>64</v>
      </c>
    </row>
    <row r="471" customHeight="1" spans="1:3">
      <c r="A471" s="27">
        <v>103042751</v>
      </c>
      <c r="B471" s="27" t="s">
        <v>543</v>
      </c>
      <c r="C471" s="11">
        <v>363</v>
      </c>
    </row>
    <row r="472" customHeight="1" spans="1:3">
      <c r="A472" s="27">
        <v>103042752</v>
      </c>
      <c r="B472" s="27" t="s">
        <v>544</v>
      </c>
      <c r="C472" s="11">
        <v>0</v>
      </c>
    </row>
    <row r="473" customHeight="1" spans="1:3">
      <c r="A473" s="27">
        <v>1030429</v>
      </c>
      <c r="B473" s="15" t="s">
        <v>545</v>
      </c>
      <c r="C473" s="6">
        <f>SUM(C474:C476)</f>
        <v>0</v>
      </c>
    </row>
    <row r="474" customHeight="1" spans="1:3">
      <c r="A474" s="27">
        <v>103042907</v>
      </c>
      <c r="B474" s="27" t="s">
        <v>546</v>
      </c>
      <c r="C474" s="11">
        <v>0</v>
      </c>
    </row>
    <row r="475" customHeight="1" spans="1:3">
      <c r="A475" s="27">
        <v>103042908</v>
      </c>
      <c r="B475" s="27" t="s">
        <v>547</v>
      </c>
      <c r="C475" s="11">
        <v>0</v>
      </c>
    </row>
    <row r="476" customHeight="1" spans="1:3">
      <c r="A476" s="27">
        <v>103042950</v>
      </c>
      <c r="B476" s="27" t="s">
        <v>548</v>
      </c>
      <c r="C476" s="11">
        <v>0</v>
      </c>
    </row>
    <row r="477" customHeight="1" spans="1:3">
      <c r="A477" s="27">
        <v>1030430</v>
      </c>
      <c r="B477" s="15" t="s">
        <v>549</v>
      </c>
      <c r="C477" s="6">
        <f>C478</f>
        <v>0</v>
      </c>
    </row>
    <row r="478" customHeight="1" spans="1:3">
      <c r="A478" s="27">
        <v>103043050</v>
      </c>
      <c r="B478" s="27" t="s">
        <v>550</v>
      </c>
      <c r="C478" s="11">
        <v>0</v>
      </c>
    </row>
    <row r="479" customHeight="1" spans="1:3">
      <c r="A479" s="27">
        <v>1030431</v>
      </c>
      <c r="B479" s="15" t="s">
        <v>551</v>
      </c>
      <c r="C479" s="6">
        <f>SUM(C480:C481)</f>
        <v>0</v>
      </c>
    </row>
    <row r="480" customHeight="1" spans="1:3">
      <c r="A480" s="27">
        <v>103043101</v>
      </c>
      <c r="B480" s="27" t="s">
        <v>552</v>
      </c>
      <c r="C480" s="11">
        <v>0</v>
      </c>
    </row>
    <row r="481" customHeight="1" spans="1:3">
      <c r="A481" s="27">
        <v>103043150</v>
      </c>
      <c r="B481" s="27" t="s">
        <v>553</v>
      </c>
      <c r="C481" s="11">
        <v>0</v>
      </c>
    </row>
    <row r="482" customHeight="1" spans="1:3">
      <c r="A482" s="27">
        <v>1030432</v>
      </c>
      <c r="B482" s="15" t="s">
        <v>554</v>
      </c>
      <c r="C482" s="6">
        <f>SUM(C483:C487)</f>
        <v>1557</v>
      </c>
    </row>
    <row r="483" customHeight="1" spans="1:3">
      <c r="A483" s="27">
        <v>103043204</v>
      </c>
      <c r="B483" s="27" t="s">
        <v>555</v>
      </c>
      <c r="C483" s="11">
        <v>1525</v>
      </c>
    </row>
    <row r="484" customHeight="1" spans="1:3">
      <c r="A484" s="27">
        <v>103043205</v>
      </c>
      <c r="B484" s="27" t="s">
        <v>556</v>
      </c>
      <c r="C484" s="11">
        <v>0</v>
      </c>
    </row>
    <row r="485" customHeight="1" spans="1:3">
      <c r="A485" s="27">
        <v>103043208</v>
      </c>
      <c r="B485" s="27" t="s">
        <v>557</v>
      </c>
      <c r="C485" s="11">
        <v>0</v>
      </c>
    </row>
    <row r="486" customHeight="1" spans="1:3">
      <c r="A486" s="27">
        <v>103043211</v>
      </c>
      <c r="B486" s="27" t="s">
        <v>558</v>
      </c>
      <c r="C486" s="11">
        <v>32</v>
      </c>
    </row>
    <row r="487" customHeight="1" spans="1:3">
      <c r="A487" s="27">
        <v>103043250</v>
      </c>
      <c r="B487" s="27" t="s">
        <v>559</v>
      </c>
      <c r="C487" s="11">
        <v>0</v>
      </c>
    </row>
    <row r="488" customHeight="1" spans="1:3">
      <c r="A488" s="27">
        <v>1030433</v>
      </c>
      <c r="B488" s="15" t="s">
        <v>560</v>
      </c>
      <c r="C488" s="6">
        <f>SUM(C489:C493)</f>
        <v>78</v>
      </c>
    </row>
    <row r="489" customHeight="1" spans="1:3">
      <c r="A489" s="27">
        <v>103043306</v>
      </c>
      <c r="B489" s="27" t="s">
        <v>561</v>
      </c>
      <c r="C489" s="11">
        <v>0</v>
      </c>
    </row>
    <row r="490" customHeight="1" spans="1:3">
      <c r="A490" s="27">
        <v>103043310</v>
      </c>
      <c r="B490" s="27" t="s">
        <v>493</v>
      </c>
      <c r="C490" s="11">
        <v>0</v>
      </c>
    </row>
    <row r="491" customHeight="1" spans="1:3">
      <c r="A491" s="27">
        <v>103043311</v>
      </c>
      <c r="B491" s="27" t="s">
        <v>562</v>
      </c>
      <c r="C491" s="11">
        <v>0</v>
      </c>
    </row>
    <row r="492" customHeight="1" spans="1:3">
      <c r="A492" s="27">
        <v>103043313</v>
      </c>
      <c r="B492" s="27" t="s">
        <v>563</v>
      </c>
      <c r="C492" s="11">
        <v>65</v>
      </c>
    </row>
    <row r="493" customHeight="1" spans="1:3">
      <c r="A493" s="27">
        <v>103043350</v>
      </c>
      <c r="B493" s="27" t="s">
        <v>564</v>
      </c>
      <c r="C493" s="11">
        <v>13</v>
      </c>
    </row>
    <row r="494" customHeight="1" spans="1:3">
      <c r="A494" s="27">
        <v>1030434</v>
      </c>
      <c r="B494" s="15" t="s">
        <v>565</v>
      </c>
      <c r="C494" s="6">
        <f>SUM(C495:C499)</f>
        <v>0</v>
      </c>
    </row>
    <row r="495" customHeight="1" spans="1:3">
      <c r="A495" s="27">
        <v>103043401</v>
      </c>
      <c r="B495" s="27" t="s">
        <v>566</v>
      </c>
      <c r="C495" s="11">
        <v>0</v>
      </c>
    </row>
    <row r="496" customHeight="1" spans="1:3">
      <c r="A496" s="27">
        <v>103043402</v>
      </c>
      <c r="B496" s="27" t="s">
        <v>567</v>
      </c>
      <c r="C496" s="11">
        <v>0</v>
      </c>
    </row>
    <row r="497" customHeight="1" spans="1:3">
      <c r="A497" s="27">
        <v>103043403</v>
      </c>
      <c r="B497" s="27" t="s">
        <v>568</v>
      </c>
      <c r="C497" s="11">
        <v>0</v>
      </c>
    </row>
    <row r="498" customHeight="1" spans="1:3">
      <c r="A498" s="27">
        <v>103043404</v>
      </c>
      <c r="B498" s="27" t="s">
        <v>569</v>
      </c>
      <c r="C498" s="11">
        <v>0</v>
      </c>
    </row>
    <row r="499" customHeight="1" spans="1:3">
      <c r="A499" s="27">
        <v>103043450</v>
      </c>
      <c r="B499" s="27" t="s">
        <v>570</v>
      </c>
      <c r="C499" s="11">
        <v>0</v>
      </c>
    </row>
    <row r="500" customHeight="1" spans="1:3">
      <c r="A500" s="27">
        <v>1030435</v>
      </c>
      <c r="B500" s="15" t="s">
        <v>571</v>
      </c>
      <c r="C500" s="6">
        <f>SUM(C501:C503)</f>
        <v>0</v>
      </c>
    </row>
    <row r="501" customHeight="1" spans="1:3">
      <c r="A501" s="27">
        <v>103043506</v>
      </c>
      <c r="B501" s="27" t="s">
        <v>493</v>
      </c>
      <c r="C501" s="11">
        <v>0</v>
      </c>
    </row>
    <row r="502" customHeight="1" spans="1:3">
      <c r="A502" s="27">
        <v>103043507</v>
      </c>
      <c r="B502" s="27" t="s">
        <v>572</v>
      </c>
      <c r="C502" s="11">
        <v>0</v>
      </c>
    </row>
    <row r="503" customHeight="1" spans="1:3">
      <c r="A503" s="27">
        <v>103043550</v>
      </c>
      <c r="B503" s="27" t="s">
        <v>573</v>
      </c>
      <c r="C503" s="11">
        <v>0</v>
      </c>
    </row>
    <row r="504" customHeight="1" spans="1:3">
      <c r="A504" s="27">
        <v>1030440</v>
      </c>
      <c r="B504" s="15" t="s">
        <v>574</v>
      </c>
      <c r="C504" s="6">
        <f>SUM(C505:C506)</f>
        <v>0</v>
      </c>
    </row>
    <row r="505" customHeight="1" spans="1:3">
      <c r="A505" s="27">
        <v>103044001</v>
      </c>
      <c r="B505" s="27" t="s">
        <v>493</v>
      </c>
      <c r="C505" s="11">
        <v>0</v>
      </c>
    </row>
    <row r="506" customHeight="1" spans="1:3">
      <c r="A506" s="27">
        <v>103044050</v>
      </c>
      <c r="B506" s="27" t="s">
        <v>575</v>
      </c>
      <c r="C506" s="11">
        <v>0</v>
      </c>
    </row>
    <row r="507" customHeight="1" spans="1:3">
      <c r="A507" s="27">
        <v>1030442</v>
      </c>
      <c r="B507" s="15" t="s">
        <v>576</v>
      </c>
      <c r="C507" s="6">
        <f>SUM(C508:C513)</f>
        <v>7</v>
      </c>
    </row>
    <row r="508" customHeight="1" spans="1:3">
      <c r="A508" s="27">
        <v>103044203</v>
      </c>
      <c r="B508" s="27" t="s">
        <v>493</v>
      </c>
      <c r="C508" s="11">
        <v>0</v>
      </c>
    </row>
    <row r="509" customHeight="1" spans="1:3">
      <c r="A509" s="27">
        <v>103044208</v>
      </c>
      <c r="B509" s="27" t="s">
        <v>577</v>
      </c>
      <c r="C509" s="11">
        <v>0</v>
      </c>
    </row>
    <row r="510" customHeight="1" spans="1:3">
      <c r="A510" s="27">
        <v>103044209</v>
      </c>
      <c r="B510" s="27" t="s">
        <v>578</v>
      </c>
      <c r="C510" s="11">
        <v>0</v>
      </c>
    </row>
    <row r="511" customHeight="1" spans="1:3">
      <c r="A511" s="27">
        <v>103044220</v>
      </c>
      <c r="B511" s="27" t="s">
        <v>579</v>
      </c>
      <c r="C511" s="11">
        <v>0</v>
      </c>
    </row>
    <row r="512" customHeight="1" spans="1:3">
      <c r="A512" s="27">
        <v>103044221</v>
      </c>
      <c r="B512" s="27" t="s">
        <v>580</v>
      </c>
      <c r="C512" s="11">
        <v>0</v>
      </c>
    </row>
    <row r="513" customHeight="1" spans="1:3">
      <c r="A513" s="27">
        <v>103044250</v>
      </c>
      <c r="B513" s="27" t="s">
        <v>581</v>
      </c>
      <c r="C513" s="11">
        <v>7</v>
      </c>
    </row>
    <row r="514" customHeight="1" spans="1:3">
      <c r="A514" s="27">
        <v>1030443</v>
      </c>
      <c r="B514" s="15" t="s">
        <v>582</v>
      </c>
      <c r="C514" s="6">
        <f>SUM(C515:C518)</f>
        <v>0</v>
      </c>
    </row>
    <row r="515" customHeight="1" spans="1:3">
      <c r="A515" s="27">
        <v>103044306</v>
      </c>
      <c r="B515" s="27" t="s">
        <v>493</v>
      </c>
      <c r="C515" s="11">
        <v>0</v>
      </c>
    </row>
    <row r="516" customHeight="1" spans="1:3">
      <c r="A516" s="27">
        <v>103044307</v>
      </c>
      <c r="B516" s="27" t="s">
        <v>583</v>
      </c>
      <c r="C516" s="11">
        <v>0</v>
      </c>
    </row>
    <row r="517" customHeight="1" spans="1:3">
      <c r="A517" s="27">
        <v>103044308</v>
      </c>
      <c r="B517" s="27" t="s">
        <v>584</v>
      </c>
      <c r="C517" s="11">
        <v>0</v>
      </c>
    </row>
    <row r="518" customHeight="1" spans="1:3">
      <c r="A518" s="27">
        <v>103044350</v>
      </c>
      <c r="B518" s="27" t="s">
        <v>585</v>
      </c>
      <c r="C518" s="11">
        <v>0</v>
      </c>
    </row>
    <row r="519" customHeight="1" spans="1:3">
      <c r="A519" s="27">
        <v>1030444</v>
      </c>
      <c r="B519" s="15" t="s">
        <v>586</v>
      </c>
      <c r="C519" s="6">
        <f>SUM(C520:C525)</f>
        <v>0</v>
      </c>
    </row>
    <row r="520" customHeight="1" spans="1:3">
      <c r="A520" s="27">
        <v>103044414</v>
      </c>
      <c r="B520" s="27" t="s">
        <v>587</v>
      </c>
      <c r="C520" s="11">
        <v>0</v>
      </c>
    </row>
    <row r="521" customHeight="1" spans="1:3">
      <c r="A521" s="27">
        <v>103044416</v>
      </c>
      <c r="B521" s="27" t="s">
        <v>588</v>
      </c>
      <c r="C521" s="11">
        <v>0</v>
      </c>
    </row>
    <row r="522" customHeight="1" spans="1:3">
      <c r="A522" s="27">
        <v>103044433</v>
      </c>
      <c r="B522" s="27" t="s">
        <v>589</v>
      </c>
      <c r="C522" s="11">
        <v>0</v>
      </c>
    </row>
    <row r="523" customHeight="1" spans="1:3">
      <c r="A523" s="27">
        <v>103044434</v>
      </c>
      <c r="B523" s="27" t="s">
        <v>590</v>
      </c>
      <c r="C523" s="11">
        <v>0</v>
      </c>
    </row>
    <row r="524" customHeight="1" spans="1:3">
      <c r="A524" s="27">
        <v>103044435</v>
      </c>
      <c r="B524" s="27" t="s">
        <v>591</v>
      </c>
      <c r="C524" s="11">
        <v>0</v>
      </c>
    </row>
    <row r="525" customHeight="1" spans="1:3">
      <c r="A525" s="27">
        <v>103044450</v>
      </c>
      <c r="B525" s="27" t="s">
        <v>592</v>
      </c>
      <c r="C525" s="11">
        <v>0</v>
      </c>
    </row>
    <row r="526" customHeight="1" spans="1:3">
      <c r="A526" s="27">
        <v>1030445</v>
      </c>
      <c r="B526" s="15" t="s">
        <v>593</v>
      </c>
      <c r="C526" s="6">
        <f>SUM(C527:C528)</f>
        <v>0</v>
      </c>
    </row>
    <row r="527" customHeight="1" spans="1:3">
      <c r="A527" s="27">
        <v>103044507</v>
      </c>
      <c r="B527" s="27" t="s">
        <v>594</v>
      </c>
      <c r="C527" s="11">
        <v>0</v>
      </c>
    </row>
    <row r="528" customHeight="1" spans="1:3">
      <c r="A528" s="27">
        <v>103044550</v>
      </c>
      <c r="B528" s="27" t="s">
        <v>595</v>
      </c>
      <c r="C528" s="11">
        <v>0</v>
      </c>
    </row>
    <row r="529" customHeight="1" spans="1:3">
      <c r="A529" s="27">
        <v>1030446</v>
      </c>
      <c r="B529" s="15" t="s">
        <v>596</v>
      </c>
      <c r="C529" s="6">
        <f>SUM(C530:C532)</f>
        <v>191</v>
      </c>
    </row>
    <row r="530" customHeight="1" spans="1:3">
      <c r="A530" s="27">
        <v>103044608</v>
      </c>
      <c r="B530" s="27" t="s">
        <v>493</v>
      </c>
      <c r="C530" s="11">
        <v>0</v>
      </c>
    </row>
    <row r="531" customHeight="1" spans="1:3">
      <c r="A531" s="27">
        <v>103044609</v>
      </c>
      <c r="B531" s="27" t="s">
        <v>597</v>
      </c>
      <c r="C531" s="11">
        <v>191</v>
      </c>
    </row>
    <row r="532" customHeight="1" spans="1:3">
      <c r="A532" s="27">
        <v>103044650</v>
      </c>
      <c r="B532" s="27" t="s">
        <v>598</v>
      </c>
      <c r="C532" s="11">
        <v>0</v>
      </c>
    </row>
    <row r="533" customHeight="1" spans="1:3">
      <c r="A533" s="27">
        <v>1030447</v>
      </c>
      <c r="B533" s="15" t="s">
        <v>599</v>
      </c>
      <c r="C533" s="6">
        <f>SUM(C534:C541)</f>
        <v>68</v>
      </c>
    </row>
    <row r="534" customHeight="1" spans="1:3">
      <c r="A534" s="27">
        <v>103044709</v>
      </c>
      <c r="B534" s="27" t="s">
        <v>600</v>
      </c>
      <c r="C534" s="11">
        <v>8</v>
      </c>
    </row>
    <row r="535" customHeight="1" spans="1:3">
      <c r="A535" s="27">
        <v>103044712</v>
      </c>
      <c r="B535" s="27" t="s">
        <v>601</v>
      </c>
      <c r="C535" s="11">
        <v>0</v>
      </c>
    </row>
    <row r="536" customHeight="1" spans="1:3">
      <c r="A536" s="27">
        <v>103044713</v>
      </c>
      <c r="B536" s="27" t="s">
        <v>493</v>
      </c>
      <c r="C536" s="11">
        <v>0</v>
      </c>
    </row>
    <row r="537" customHeight="1" spans="1:3">
      <c r="A537" s="27">
        <v>103044715</v>
      </c>
      <c r="B537" s="27" t="s">
        <v>602</v>
      </c>
      <c r="C537" s="11">
        <v>0</v>
      </c>
    </row>
    <row r="538" customHeight="1" spans="1:3">
      <c r="A538" s="27">
        <v>103044730</v>
      </c>
      <c r="B538" s="27" t="s">
        <v>603</v>
      </c>
      <c r="C538" s="11">
        <v>0</v>
      </c>
    </row>
    <row r="539" customHeight="1" spans="1:3">
      <c r="A539" s="27">
        <v>103044731</v>
      </c>
      <c r="B539" s="27" t="s">
        <v>604</v>
      </c>
      <c r="C539" s="11">
        <v>0</v>
      </c>
    </row>
    <row r="540" customHeight="1" spans="1:3">
      <c r="A540" s="27">
        <v>103044732</v>
      </c>
      <c r="B540" s="27" t="s">
        <v>605</v>
      </c>
      <c r="C540" s="11">
        <v>42</v>
      </c>
    </row>
    <row r="541" customHeight="1" spans="1:3">
      <c r="A541" s="27">
        <v>103044750</v>
      </c>
      <c r="B541" s="27" t="s">
        <v>606</v>
      </c>
      <c r="C541" s="11">
        <v>18</v>
      </c>
    </row>
    <row r="542" customHeight="1" spans="1:3">
      <c r="A542" s="27">
        <v>1030448</v>
      </c>
      <c r="B542" s="15" t="s">
        <v>607</v>
      </c>
      <c r="C542" s="6">
        <f>SUM(C543:C545)</f>
        <v>0</v>
      </c>
    </row>
    <row r="543" customHeight="1" spans="1:3">
      <c r="A543" s="27">
        <v>103044801</v>
      </c>
      <c r="B543" s="27" t="s">
        <v>608</v>
      </c>
      <c r="C543" s="11">
        <v>0</v>
      </c>
    </row>
    <row r="544" customHeight="1" spans="1:3">
      <c r="A544" s="27">
        <v>103044802</v>
      </c>
      <c r="B544" s="27" t="s">
        <v>609</v>
      </c>
      <c r="C544" s="11">
        <v>0</v>
      </c>
    </row>
    <row r="545" customHeight="1" spans="1:3">
      <c r="A545" s="27">
        <v>103044850</v>
      </c>
      <c r="B545" s="27" t="s">
        <v>610</v>
      </c>
      <c r="C545" s="11">
        <v>0</v>
      </c>
    </row>
    <row r="546" customHeight="1" spans="1:3">
      <c r="A546" s="27">
        <v>1030449</v>
      </c>
      <c r="B546" s="15" t="s">
        <v>611</v>
      </c>
      <c r="C546" s="6">
        <f>SUM(C547:C549)</f>
        <v>14</v>
      </c>
    </row>
    <row r="547" customHeight="1" spans="1:3">
      <c r="A547" s="27">
        <v>103044907</v>
      </c>
      <c r="B547" s="27" t="s">
        <v>534</v>
      </c>
      <c r="C547" s="11">
        <v>0</v>
      </c>
    </row>
    <row r="548" customHeight="1" spans="1:3">
      <c r="A548" s="27">
        <v>103044908</v>
      </c>
      <c r="B548" s="27" t="s">
        <v>612</v>
      </c>
      <c r="C548" s="11">
        <v>0</v>
      </c>
    </row>
    <row r="549" customHeight="1" spans="1:3">
      <c r="A549" s="27">
        <v>103044950</v>
      </c>
      <c r="B549" s="27" t="s">
        <v>613</v>
      </c>
      <c r="C549" s="11">
        <v>14</v>
      </c>
    </row>
    <row r="550" customHeight="1" spans="1:3">
      <c r="A550" s="27">
        <v>1030450</v>
      </c>
      <c r="B550" s="15" t="s">
        <v>614</v>
      </c>
      <c r="C550" s="6">
        <f>SUM(C551:C553)</f>
        <v>0</v>
      </c>
    </row>
    <row r="551" customHeight="1" spans="1:3">
      <c r="A551" s="27">
        <v>103045002</v>
      </c>
      <c r="B551" s="27" t="s">
        <v>615</v>
      </c>
      <c r="C551" s="11">
        <v>0</v>
      </c>
    </row>
    <row r="552" customHeight="1" spans="1:3">
      <c r="A552" s="27">
        <v>103045004</v>
      </c>
      <c r="B552" s="27" t="s">
        <v>616</v>
      </c>
      <c r="C552" s="11">
        <v>0</v>
      </c>
    </row>
    <row r="553" customHeight="1" spans="1:3">
      <c r="A553" s="27">
        <v>103045050</v>
      </c>
      <c r="B553" s="27" t="s">
        <v>617</v>
      </c>
      <c r="C553" s="11">
        <v>0</v>
      </c>
    </row>
    <row r="554" customHeight="1" spans="1:3">
      <c r="A554" s="27">
        <v>1030451</v>
      </c>
      <c r="B554" s="15" t="s">
        <v>618</v>
      </c>
      <c r="C554" s="6">
        <f>SUM(C555:C558)</f>
        <v>0</v>
      </c>
    </row>
    <row r="555" customHeight="1" spans="1:3">
      <c r="A555" s="27">
        <v>103045101</v>
      </c>
      <c r="B555" s="27" t="s">
        <v>619</v>
      </c>
      <c r="C555" s="11">
        <v>0</v>
      </c>
    </row>
    <row r="556" customHeight="1" spans="1:3">
      <c r="A556" s="27">
        <v>103045102</v>
      </c>
      <c r="B556" s="27" t="s">
        <v>620</v>
      </c>
      <c r="C556" s="11">
        <v>0</v>
      </c>
    </row>
    <row r="557" customHeight="1" spans="1:3">
      <c r="A557" s="27">
        <v>103045103</v>
      </c>
      <c r="B557" s="27" t="s">
        <v>621</v>
      </c>
      <c r="C557" s="11">
        <v>0</v>
      </c>
    </row>
    <row r="558" customHeight="1" spans="1:3">
      <c r="A558" s="27">
        <v>103045150</v>
      </c>
      <c r="B558" s="27" t="s">
        <v>622</v>
      </c>
      <c r="C558" s="11">
        <v>0</v>
      </c>
    </row>
    <row r="559" customHeight="1" spans="1:3">
      <c r="A559" s="27">
        <v>1030452</v>
      </c>
      <c r="B559" s="15" t="s">
        <v>623</v>
      </c>
      <c r="C559" s="6">
        <f>SUM(C560:C563)</f>
        <v>0</v>
      </c>
    </row>
    <row r="560" customHeight="1" spans="1:3">
      <c r="A560" s="27">
        <v>103045201</v>
      </c>
      <c r="B560" s="27" t="s">
        <v>624</v>
      </c>
      <c r="C560" s="11">
        <v>0</v>
      </c>
    </row>
    <row r="561" customHeight="1" spans="1:3">
      <c r="A561" s="27">
        <v>103045202</v>
      </c>
      <c r="B561" s="27" t="s">
        <v>625</v>
      </c>
      <c r="C561" s="11">
        <v>0</v>
      </c>
    </row>
    <row r="562" customHeight="1" spans="1:3">
      <c r="A562" s="27">
        <v>103045203</v>
      </c>
      <c r="B562" s="27" t="s">
        <v>493</v>
      </c>
      <c r="C562" s="11">
        <v>0</v>
      </c>
    </row>
    <row r="563" customHeight="1" spans="1:3">
      <c r="A563" s="27">
        <v>103045250</v>
      </c>
      <c r="B563" s="27" t="s">
        <v>626</v>
      </c>
      <c r="C563" s="11">
        <v>0</v>
      </c>
    </row>
    <row r="564" customHeight="1" spans="1:3">
      <c r="A564" s="27">
        <v>1030455</v>
      </c>
      <c r="B564" s="15" t="s">
        <v>627</v>
      </c>
      <c r="C564" s="6">
        <f>SUM(C565:C566)</f>
        <v>0</v>
      </c>
    </row>
    <row r="565" customHeight="1" spans="1:3">
      <c r="A565" s="27">
        <v>103045501</v>
      </c>
      <c r="B565" s="27" t="s">
        <v>628</v>
      </c>
      <c r="C565" s="11">
        <v>0</v>
      </c>
    </row>
    <row r="566" customHeight="1" spans="1:3">
      <c r="A566" s="27">
        <v>103045550</v>
      </c>
      <c r="B566" s="27" t="s">
        <v>629</v>
      </c>
      <c r="C566" s="11">
        <v>0</v>
      </c>
    </row>
    <row r="567" customHeight="1" spans="1:3">
      <c r="A567" s="27">
        <v>1030456</v>
      </c>
      <c r="B567" s="15" t="s">
        <v>630</v>
      </c>
      <c r="C567" s="6">
        <f>C568</f>
        <v>0</v>
      </c>
    </row>
    <row r="568" customHeight="1" spans="1:3">
      <c r="A568" s="27">
        <v>103045650</v>
      </c>
      <c r="B568" s="27" t="s">
        <v>631</v>
      </c>
      <c r="C568" s="11">
        <v>0</v>
      </c>
    </row>
    <row r="569" customHeight="1" spans="1:3">
      <c r="A569" s="27">
        <v>1030457</v>
      </c>
      <c r="B569" s="15" t="s">
        <v>632</v>
      </c>
      <c r="C569" s="6">
        <f>C570</f>
        <v>0</v>
      </c>
    </row>
    <row r="570" customHeight="1" spans="1:3">
      <c r="A570" s="27">
        <v>103045750</v>
      </c>
      <c r="B570" s="27" t="s">
        <v>633</v>
      </c>
      <c r="C570" s="11">
        <v>0</v>
      </c>
    </row>
    <row r="571" customHeight="1" spans="1:3">
      <c r="A571" s="27">
        <v>1030458</v>
      </c>
      <c r="B571" s="15" t="s">
        <v>634</v>
      </c>
      <c r="C571" s="6">
        <f>C572</f>
        <v>0</v>
      </c>
    </row>
    <row r="572" customHeight="1" spans="1:3">
      <c r="A572" s="27">
        <v>103045850</v>
      </c>
      <c r="B572" s="27" t="s">
        <v>635</v>
      </c>
      <c r="C572" s="11">
        <v>0</v>
      </c>
    </row>
    <row r="573" customHeight="1" spans="1:3">
      <c r="A573" s="27">
        <v>1030459</v>
      </c>
      <c r="B573" s="15" t="s">
        <v>636</v>
      </c>
      <c r="C573" s="6">
        <f>SUM(C574:C575)</f>
        <v>0</v>
      </c>
    </row>
    <row r="574" customHeight="1" spans="1:3">
      <c r="A574" s="27">
        <v>103045901</v>
      </c>
      <c r="B574" s="27" t="s">
        <v>505</v>
      </c>
      <c r="C574" s="11">
        <v>0</v>
      </c>
    </row>
    <row r="575" customHeight="1" spans="1:3">
      <c r="A575" s="27">
        <v>103045950</v>
      </c>
      <c r="B575" s="27" t="s">
        <v>637</v>
      </c>
      <c r="C575" s="11">
        <v>0</v>
      </c>
    </row>
    <row r="576" customHeight="1" spans="1:3">
      <c r="A576" s="27">
        <v>1030461</v>
      </c>
      <c r="B576" s="15" t="s">
        <v>638</v>
      </c>
      <c r="C576" s="6">
        <f>SUM(C577:C578)</f>
        <v>0</v>
      </c>
    </row>
    <row r="577" customHeight="1" spans="1:3">
      <c r="A577" s="27">
        <v>103046101</v>
      </c>
      <c r="B577" s="27" t="s">
        <v>493</v>
      </c>
      <c r="C577" s="11">
        <v>0</v>
      </c>
    </row>
    <row r="578" customHeight="1" spans="1:3">
      <c r="A578" s="27">
        <v>103046150</v>
      </c>
      <c r="B578" s="27" t="s">
        <v>639</v>
      </c>
      <c r="C578" s="11">
        <v>0</v>
      </c>
    </row>
    <row r="579" customHeight="1" spans="1:3">
      <c r="A579" s="27">
        <v>1030499</v>
      </c>
      <c r="B579" s="15" t="s">
        <v>640</v>
      </c>
      <c r="C579" s="6">
        <f>C580</f>
        <v>0</v>
      </c>
    </row>
    <row r="580" customHeight="1" spans="1:3">
      <c r="A580" s="27">
        <v>103049950</v>
      </c>
      <c r="B580" s="27" t="s">
        <v>641</v>
      </c>
      <c r="C580" s="11">
        <v>0</v>
      </c>
    </row>
    <row r="581" customHeight="1" spans="1:3">
      <c r="A581" s="27">
        <v>10305</v>
      </c>
      <c r="B581" s="15" t="s">
        <v>642</v>
      </c>
      <c r="C581" s="6">
        <f>SUM(C582,C604,C609:C610)</f>
        <v>2857</v>
      </c>
    </row>
    <row r="582" customHeight="1" spans="1:3">
      <c r="A582" s="27">
        <v>1030501</v>
      </c>
      <c r="B582" s="15" t="s">
        <v>643</v>
      </c>
      <c r="C582" s="6">
        <f>SUM(C583:C603)</f>
        <v>2857</v>
      </c>
    </row>
    <row r="583" customHeight="1" spans="1:3">
      <c r="A583" s="27">
        <v>103050101</v>
      </c>
      <c r="B583" s="27" t="s">
        <v>644</v>
      </c>
      <c r="C583" s="11">
        <v>1497</v>
      </c>
    </row>
    <row r="584" customHeight="1" spans="1:3">
      <c r="A584" s="27">
        <v>103050102</v>
      </c>
      <c r="B584" s="27" t="s">
        <v>645</v>
      </c>
      <c r="C584" s="11">
        <v>0</v>
      </c>
    </row>
    <row r="585" customHeight="1" spans="1:3">
      <c r="A585" s="27">
        <v>103050103</v>
      </c>
      <c r="B585" s="27" t="s">
        <v>646</v>
      </c>
      <c r="C585" s="11">
        <v>0</v>
      </c>
    </row>
    <row r="586" customHeight="1" spans="1:3">
      <c r="A586" s="27">
        <v>103050105</v>
      </c>
      <c r="B586" s="27" t="s">
        <v>647</v>
      </c>
      <c r="C586" s="11">
        <v>0</v>
      </c>
    </row>
    <row r="587" customHeight="1" spans="1:3">
      <c r="A587" s="27">
        <v>103050107</v>
      </c>
      <c r="B587" s="27" t="s">
        <v>648</v>
      </c>
      <c r="C587" s="11">
        <v>0</v>
      </c>
    </row>
    <row r="588" customHeight="1" spans="1:3">
      <c r="A588" s="27">
        <v>103050108</v>
      </c>
      <c r="B588" s="27" t="s">
        <v>649</v>
      </c>
      <c r="C588" s="11">
        <v>0</v>
      </c>
    </row>
    <row r="589" customHeight="1" spans="1:3">
      <c r="A589" s="27">
        <v>103050109</v>
      </c>
      <c r="B589" s="27" t="s">
        <v>650</v>
      </c>
      <c r="C589" s="11">
        <v>0</v>
      </c>
    </row>
    <row r="590" customHeight="1" spans="1:3">
      <c r="A590" s="27">
        <v>103050110</v>
      </c>
      <c r="B590" s="27" t="s">
        <v>651</v>
      </c>
      <c r="C590" s="11">
        <v>16</v>
      </c>
    </row>
    <row r="591" customHeight="1" spans="1:3">
      <c r="A591" s="27">
        <v>103050111</v>
      </c>
      <c r="B591" s="27" t="s">
        <v>652</v>
      </c>
      <c r="C591" s="11">
        <v>0</v>
      </c>
    </row>
    <row r="592" customHeight="1" spans="1:3">
      <c r="A592" s="27">
        <v>103050112</v>
      </c>
      <c r="B592" s="27" t="s">
        <v>653</v>
      </c>
      <c r="C592" s="11">
        <v>0</v>
      </c>
    </row>
    <row r="593" customHeight="1" spans="1:3">
      <c r="A593" s="27">
        <v>103050113</v>
      </c>
      <c r="B593" s="27" t="s">
        <v>654</v>
      </c>
      <c r="C593" s="11">
        <v>0</v>
      </c>
    </row>
    <row r="594" customHeight="1" spans="1:3">
      <c r="A594" s="27">
        <v>103050114</v>
      </c>
      <c r="B594" s="27" t="s">
        <v>655</v>
      </c>
      <c r="C594" s="11">
        <v>160</v>
      </c>
    </row>
    <row r="595" customHeight="1" spans="1:3">
      <c r="A595" s="27">
        <v>103050115</v>
      </c>
      <c r="B595" s="27" t="s">
        <v>656</v>
      </c>
      <c r="C595" s="11">
        <v>0</v>
      </c>
    </row>
    <row r="596" customHeight="1" spans="1:3">
      <c r="A596" s="27">
        <v>103050116</v>
      </c>
      <c r="B596" s="27" t="s">
        <v>657</v>
      </c>
      <c r="C596" s="11">
        <v>0</v>
      </c>
    </row>
    <row r="597" customHeight="1" spans="1:3">
      <c r="A597" s="27">
        <v>103050117</v>
      </c>
      <c r="B597" s="27" t="s">
        <v>658</v>
      </c>
      <c r="C597" s="11">
        <v>0</v>
      </c>
    </row>
    <row r="598" customHeight="1" spans="1:3">
      <c r="A598" s="27">
        <v>103050119</v>
      </c>
      <c r="B598" s="27" t="s">
        <v>659</v>
      </c>
      <c r="C598" s="11">
        <v>0</v>
      </c>
    </row>
    <row r="599" customHeight="1" spans="1:3">
      <c r="A599" s="27">
        <v>103050120</v>
      </c>
      <c r="B599" s="27" t="s">
        <v>660</v>
      </c>
      <c r="C599" s="11">
        <v>0</v>
      </c>
    </row>
    <row r="600" customHeight="1" spans="1:3">
      <c r="A600" s="27">
        <v>103050121</v>
      </c>
      <c r="B600" s="27" t="s">
        <v>661</v>
      </c>
      <c r="C600" s="11">
        <v>0</v>
      </c>
    </row>
    <row r="601" customHeight="1" spans="1:3">
      <c r="A601" s="27">
        <v>103050122</v>
      </c>
      <c r="B601" s="27" t="s">
        <v>662</v>
      </c>
      <c r="C601" s="11">
        <v>0</v>
      </c>
    </row>
    <row r="602" customHeight="1" spans="1:3">
      <c r="A602" s="27">
        <v>103050123</v>
      </c>
      <c r="B602" s="27" t="s">
        <v>663</v>
      </c>
      <c r="C602" s="11">
        <v>97</v>
      </c>
    </row>
    <row r="603" customHeight="1" spans="1:3">
      <c r="A603" s="27">
        <v>103050199</v>
      </c>
      <c r="B603" s="27" t="s">
        <v>664</v>
      </c>
      <c r="C603" s="11">
        <v>1087</v>
      </c>
    </row>
    <row r="604" customHeight="1" spans="1:3">
      <c r="A604" s="27">
        <v>1030502</v>
      </c>
      <c r="B604" s="15" t="s">
        <v>665</v>
      </c>
      <c r="C604" s="6">
        <f>SUM(C605:C608)</f>
        <v>0</v>
      </c>
    </row>
    <row r="605" customHeight="1" spans="1:3">
      <c r="A605" s="27">
        <v>103050201</v>
      </c>
      <c r="B605" s="27" t="s">
        <v>666</v>
      </c>
      <c r="C605" s="11">
        <v>0</v>
      </c>
    </row>
    <row r="606" customHeight="1" spans="1:3">
      <c r="A606" s="27">
        <v>103050202</v>
      </c>
      <c r="B606" s="27" t="s">
        <v>667</v>
      </c>
      <c r="C606" s="11">
        <v>0</v>
      </c>
    </row>
    <row r="607" customHeight="1" spans="1:3">
      <c r="A607" s="27">
        <v>103050203</v>
      </c>
      <c r="B607" s="27" t="s">
        <v>668</v>
      </c>
      <c r="C607" s="11">
        <v>0</v>
      </c>
    </row>
    <row r="608" customHeight="1" spans="1:3">
      <c r="A608" s="27">
        <v>103050299</v>
      </c>
      <c r="B608" s="27" t="s">
        <v>669</v>
      </c>
      <c r="C608" s="11">
        <v>0</v>
      </c>
    </row>
    <row r="609" customHeight="1" spans="1:3">
      <c r="A609" s="27">
        <v>1030503</v>
      </c>
      <c r="B609" s="15" t="s">
        <v>670</v>
      </c>
      <c r="C609" s="11">
        <v>0</v>
      </c>
    </row>
    <row r="610" customHeight="1" spans="1:3">
      <c r="A610" s="27">
        <v>1030509</v>
      </c>
      <c r="B610" s="15" t="s">
        <v>671</v>
      </c>
      <c r="C610" s="11">
        <v>0</v>
      </c>
    </row>
    <row r="611" customHeight="1" spans="1:3">
      <c r="A611" s="27">
        <v>10306</v>
      </c>
      <c r="B611" s="15" t="s">
        <v>672</v>
      </c>
      <c r="C611" s="6">
        <f>SUM(C612,C616,C619,C621,C623,C624,C628,C629)</f>
        <v>0</v>
      </c>
    </row>
    <row r="612" customHeight="1" spans="1:3">
      <c r="A612" s="27">
        <v>1030601</v>
      </c>
      <c r="B612" s="15" t="s">
        <v>673</v>
      </c>
      <c r="C612" s="6">
        <f>SUM(C613:C615)</f>
        <v>0</v>
      </c>
    </row>
    <row r="613" customHeight="1" spans="1:3">
      <c r="A613" s="27">
        <v>103060101</v>
      </c>
      <c r="B613" s="27" t="s">
        <v>674</v>
      </c>
      <c r="C613" s="11">
        <v>0</v>
      </c>
    </row>
    <row r="614" customHeight="1" spans="1:3">
      <c r="A614" s="27">
        <v>103060102</v>
      </c>
      <c r="B614" s="27" t="s">
        <v>675</v>
      </c>
      <c r="C614" s="11">
        <v>0</v>
      </c>
    </row>
    <row r="615" customHeight="1" spans="1:3">
      <c r="A615" s="27">
        <v>103060199</v>
      </c>
      <c r="B615" s="27" t="s">
        <v>676</v>
      </c>
      <c r="C615" s="11">
        <v>0</v>
      </c>
    </row>
    <row r="616" customHeight="1" spans="1:3">
      <c r="A616" s="27">
        <v>1030602</v>
      </c>
      <c r="B616" s="15" t="s">
        <v>677</v>
      </c>
      <c r="C616" s="6">
        <f>SUM(C617:C618)</f>
        <v>0</v>
      </c>
    </row>
    <row r="617" customHeight="1" spans="1:3">
      <c r="A617" s="27">
        <v>103060201</v>
      </c>
      <c r="B617" s="27" t="s">
        <v>678</v>
      </c>
      <c r="C617" s="11">
        <v>0</v>
      </c>
    </row>
    <row r="618" customHeight="1" spans="1:3">
      <c r="A618" s="27">
        <v>103060299</v>
      </c>
      <c r="B618" s="27" t="s">
        <v>679</v>
      </c>
      <c r="C618" s="11">
        <v>0</v>
      </c>
    </row>
    <row r="619" customHeight="1" spans="1:3">
      <c r="A619" s="27">
        <v>1030603</v>
      </c>
      <c r="B619" s="15" t="s">
        <v>680</v>
      </c>
      <c r="C619" s="6">
        <f>C620</f>
        <v>0</v>
      </c>
    </row>
    <row r="620" customHeight="1" spans="1:3">
      <c r="A620" s="27">
        <v>103060399</v>
      </c>
      <c r="B620" s="27" t="s">
        <v>681</v>
      </c>
      <c r="C620" s="11">
        <v>0</v>
      </c>
    </row>
    <row r="621" customHeight="1" spans="1:3">
      <c r="A621" s="27">
        <v>1030604</v>
      </c>
      <c r="B621" s="15" t="s">
        <v>682</v>
      </c>
      <c r="C621" s="6">
        <f>C622</f>
        <v>0</v>
      </c>
    </row>
    <row r="622" customHeight="1" spans="1:3">
      <c r="A622" s="27">
        <v>103060499</v>
      </c>
      <c r="B622" s="27" t="s">
        <v>683</v>
      </c>
      <c r="C622" s="11">
        <v>0</v>
      </c>
    </row>
    <row r="623" customHeight="1" spans="1:3">
      <c r="A623" s="27">
        <v>1030605</v>
      </c>
      <c r="B623" s="15" t="s">
        <v>684</v>
      </c>
      <c r="C623" s="11">
        <v>0</v>
      </c>
    </row>
    <row r="624" customHeight="1" spans="1:3">
      <c r="A624" s="27">
        <v>1030606</v>
      </c>
      <c r="B624" s="15" t="s">
        <v>685</v>
      </c>
      <c r="C624" s="6">
        <f>SUM(C625:C627)</f>
        <v>0</v>
      </c>
    </row>
    <row r="625" customHeight="1" spans="1:3">
      <c r="A625" s="27">
        <v>103060601</v>
      </c>
      <c r="B625" s="27" t="s">
        <v>686</v>
      </c>
      <c r="C625" s="11">
        <v>0</v>
      </c>
    </row>
    <row r="626" customHeight="1" spans="1:3">
      <c r="A626" s="27">
        <v>103060602</v>
      </c>
      <c r="B626" s="27" t="s">
        <v>687</v>
      </c>
      <c r="C626" s="11">
        <v>0</v>
      </c>
    </row>
    <row r="627" customHeight="1" spans="1:3">
      <c r="A627" s="27">
        <v>103060699</v>
      </c>
      <c r="B627" s="27" t="s">
        <v>688</v>
      </c>
      <c r="C627" s="11">
        <v>0</v>
      </c>
    </row>
    <row r="628" customHeight="1" spans="1:3">
      <c r="A628" s="27">
        <v>1030607</v>
      </c>
      <c r="B628" s="15" t="s">
        <v>689</v>
      </c>
      <c r="C628" s="11">
        <v>0</v>
      </c>
    </row>
    <row r="629" customHeight="1" spans="1:3">
      <c r="A629" s="27">
        <v>1030699</v>
      </c>
      <c r="B629" s="15" t="s">
        <v>690</v>
      </c>
      <c r="C629" s="11">
        <v>0</v>
      </c>
    </row>
    <row r="630" customHeight="1" spans="1:3">
      <c r="A630" s="27">
        <v>10307</v>
      </c>
      <c r="B630" s="15" t="s">
        <v>691</v>
      </c>
      <c r="C630" s="6">
        <f>SUM(C631,C634,C641:C643,C648,C654:C655,C658,C659,C662:C665,C670:C674,C677:C678)</f>
        <v>1379</v>
      </c>
    </row>
    <row r="631" customHeight="1" spans="1:3">
      <c r="A631" s="27">
        <v>1030701</v>
      </c>
      <c r="B631" s="15" t="s">
        <v>692</v>
      </c>
      <c r="C631" s="6">
        <f>SUM(C632:C633)</f>
        <v>0</v>
      </c>
    </row>
    <row r="632" customHeight="1" spans="1:3">
      <c r="A632" s="27">
        <v>103070101</v>
      </c>
      <c r="B632" s="27" t="s">
        <v>693</v>
      </c>
      <c r="C632" s="11">
        <v>0</v>
      </c>
    </row>
    <row r="633" customHeight="1" spans="1:3">
      <c r="A633" s="27">
        <v>103070102</v>
      </c>
      <c r="B633" s="27" t="s">
        <v>694</v>
      </c>
      <c r="C633" s="11">
        <v>0</v>
      </c>
    </row>
    <row r="634" customHeight="1" spans="1:3">
      <c r="A634" s="27">
        <v>1030702</v>
      </c>
      <c r="B634" s="15" t="s">
        <v>695</v>
      </c>
      <c r="C634" s="6">
        <f>SUM(C635:C640)</f>
        <v>0</v>
      </c>
    </row>
    <row r="635" customHeight="1" spans="1:3">
      <c r="A635" s="27">
        <v>103070201</v>
      </c>
      <c r="B635" s="27" t="s">
        <v>696</v>
      </c>
      <c r="C635" s="11">
        <v>0</v>
      </c>
    </row>
    <row r="636" customHeight="1" spans="1:3">
      <c r="A636" s="27">
        <v>103070202</v>
      </c>
      <c r="B636" s="27" t="s">
        <v>697</v>
      </c>
      <c r="C636" s="11">
        <v>0</v>
      </c>
    </row>
    <row r="637" customHeight="1" spans="1:3">
      <c r="A637" s="27">
        <v>103070203</v>
      </c>
      <c r="B637" s="27" t="s">
        <v>698</v>
      </c>
      <c r="C637" s="11">
        <v>0</v>
      </c>
    </row>
    <row r="638" customHeight="1" spans="1:3">
      <c r="A638" s="27">
        <v>103070204</v>
      </c>
      <c r="B638" s="27" t="s">
        <v>699</v>
      </c>
      <c r="C638" s="11">
        <v>0</v>
      </c>
    </row>
    <row r="639" customHeight="1" spans="1:3">
      <c r="A639" s="27">
        <v>103070205</v>
      </c>
      <c r="B639" s="27" t="s">
        <v>700</v>
      </c>
      <c r="C639" s="11">
        <v>0</v>
      </c>
    </row>
    <row r="640" customHeight="1" spans="1:3">
      <c r="A640" s="27">
        <v>103070206</v>
      </c>
      <c r="B640" s="27" t="s">
        <v>701</v>
      </c>
      <c r="C640" s="11">
        <v>0</v>
      </c>
    </row>
    <row r="641" customHeight="1" spans="1:3">
      <c r="A641" s="27">
        <v>1030703</v>
      </c>
      <c r="B641" s="15" t="s">
        <v>702</v>
      </c>
      <c r="C641" s="11">
        <v>0</v>
      </c>
    </row>
    <row r="642" customHeight="1" spans="1:3">
      <c r="A642" s="27">
        <v>1030704</v>
      </c>
      <c r="B642" s="15" t="s">
        <v>703</v>
      </c>
      <c r="C642" s="11">
        <v>0</v>
      </c>
    </row>
    <row r="643" customHeight="1" spans="1:3">
      <c r="A643" s="27">
        <v>1030705</v>
      </c>
      <c r="B643" s="15" t="s">
        <v>704</v>
      </c>
      <c r="C643" s="6">
        <f>SUM(C644:C647)</f>
        <v>248</v>
      </c>
    </row>
    <row r="644" customHeight="1" spans="1:3">
      <c r="A644" s="27">
        <v>103070501</v>
      </c>
      <c r="B644" s="27" t="s">
        <v>705</v>
      </c>
      <c r="C644" s="11">
        <v>49</v>
      </c>
    </row>
    <row r="645" customHeight="1" spans="1:3">
      <c r="A645" s="27">
        <v>103070502</v>
      </c>
      <c r="B645" s="27" t="s">
        <v>706</v>
      </c>
      <c r="C645" s="11">
        <v>0</v>
      </c>
    </row>
    <row r="646" customHeight="1" spans="1:3">
      <c r="A646" s="27">
        <v>103070503</v>
      </c>
      <c r="B646" s="27" t="s">
        <v>707</v>
      </c>
      <c r="C646" s="11">
        <v>0</v>
      </c>
    </row>
    <row r="647" customHeight="1" spans="1:3">
      <c r="A647" s="27">
        <v>103070599</v>
      </c>
      <c r="B647" s="27" t="s">
        <v>708</v>
      </c>
      <c r="C647" s="11">
        <v>199</v>
      </c>
    </row>
    <row r="648" customHeight="1" spans="1:3">
      <c r="A648" s="27">
        <v>1030706</v>
      </c>
      <c r="B648" s="15" t="s">
        <v>709</v>
      </c>
      <c r="C648" s="6">
        <f>SUM(C649:C653)</f>
        <v>109</v>
      </c>
    </row>
    <row r="649" customHeight="1" spans="1:3">
      <c r="A649" s="27">
        <v>103070601</v>
      </c>
      <c r="B649" s="27" t="s">
        <v>710</v>
      </c>
      <c r="C649" s="11">
        <v>100</v>
      </c>
    </row>
    <row r="650" customHeight="1" spans="1:3">
      <c r="A650" s="27">
        <v>103070602</v>
      </c>
      <c r="B650" s="27" t="s">
        <v>711</v>
      </c>
      <c r="C650" s="11">
        <v>1</v>
      </c>
    </row>
    <row r="651" customHeight="1" spans="1:3">
      <c r="A651" s="27">
        <v>103070603</v>
      </c>
      <c r="B651" s="27" t="s">
        <v>712</v>
      </c>
      <c r="C651" s="11">
        <v>8</v>
      </c>
    </row>
    <row r="652" customHeight="1" spans="1:3">
      <c r="A652" s="27">
        <v>103070604</v>
      </c>
      <c r="B652" s="27" t="s">
        <v>713</v>
      </c>
      <c r="C652" s="11">
        <v>0</v>
      </c>
    </row>
    <row r="653" customHeight="1" spans="1:3">
      <c r="A653" s="27">
        <v>103070699</v>
      </c>
      <c r="B653" s="27" t="s">
        <v>714</v>
      </c>
      <c r="C653" s="11">
        <v>0</v>
      </c>
    </row>
    <row r="654" customHeight="1" spans="1:3">
      <c r="A654" s="27">
        <v>1030707</v>
      </c>
      <c r="B654" s="15" t="s">
        <v>715</v>
      </c>
      <c r="C654" s="11">
        <v>0</v>
      </c>
    </row>
    <row r="655" customHeight="1" spans="1:3">
      <c r="A655" s="27">
        <v>1030708</v>
      </c>
      <c r="B655" s="15" t="s">
        <v>716</v>
      </c>
      <c r="C655" s="6">
        <f>SUM(C656:C657)</f>
        <v>0</v>
      </c>
    </row>
    <row r="656" customHeight="1" spans="1:3">
      <c r="A656" s="27">
        <v>103070801</v>
      </c>
      <c r="B656" s="27" t="s">
        <v>717</v>
      </c>
      <c r="C656" s="11">
        <v>0</v>
      </c>
    </row>
    <row r="657" customHeight="1" spans="1:3">
      <c r="A657" s="27">
        <v>103070802</v>
      </c>
      <c r="B657" s="27" t="s">
        <v>718</v>
      </c>
      <c r="C657" s="11">
        <v>0</v>
      </c>
    </row>
    <row r="658" customHeight="1" spans="1:3">
      <c r="A658" s="27">
        <v>1030709</v>
      </c>
      <c r="B658" s="15" t="s">
        <v>719</v>
      </c>
      <c r="C658" s="11">
        <v>0</v>
      </c>
    </row>
    <row r="659" customHeight="1" spans="1:3">
      <c r="A659" s="27">
        <v>1030710</v>
      </c>
      <c r="B659" s="15" t="s">
        <v>720</v>
      </c>
      <c r="C659" s="6">
        <f>C660+C661</f>
        <v>0</v>
      </c>
    </row>
    <row r="660" customHeight="1" spans="1:3">
      <c r="A660" s="27">
        <v>103071001</v>
      </c>
      <c r="B660" s="27" t="s">
        <v>721</v>
      </c>
      <c r="C660" s="11">
        <v>0</v>
      </c>
    </row>
    <row r="661" customHeight="1" spans="1:3">
      <c r="A661" s="27">
        <v>103071002</v>
      </c>
      <c r="B661" s="27" t="s">
        <v>722</v>
      </c>
      <c r="C661" s="11">
        <v>0</v>
      </c>
    </row>
    <row r="662" customHeight="1" spans="1:3">
      <c r="A662" s="27">
        <v>1030711</v>
      </c>
      <c r="B662" s="15" t="s">
        <v>723</v>
      </c>
      <c r="C662" s="11">
        <v>0</v>
      </c>
    </row>
    <row r="663" customHeight="1" spans="1:3">
      <c r="A663" s="27">
        <v>1030712</v>
      </c>
      <c r="B663" s="15" t="s">
        <v>724</v>
      </c>
      <c r="C663" s="11">
        <v>0</v>
      </c>
    </row>
    <row r="664" customHeight="1" spans="1:3">
      <c r="A664" s="27">
        <v>1030713</v>
      </c>
      <c r="B664" s="15" t="s">
        <v>725</v>
      </c>
      <c r="C664" s="11">
        <v>0</v>
      </c>
    </row>
    <row r="665" customHeight="1" spans="1:3">
      <c r="A665" s="27">
        <v>1030714</v>
      </c>
      <c r="B665" s="15" t="s">
        <v>726</v>
      </c>
      <c r="C665" s="6">
        <f>SUM(C666:C669)</f>
        <v>0</v>
      </c>
    </row>
    <row r="666" customHeight="1" spans="1:3">
      <c r="A666" s="27">
        <v>103071401</v>
      </c>
      <c r="B666" s="27" t="s">
        <v>727</v>
      </c>
      <c r="C666" s="11">
        <v>0</v>
      </c>
    </row>
    <row r="667" customHeight="1" spans="1:3">
      <c r="A667" s="27">
        <v>103071402</v>
      </c>
      <c r="B667" s="27" t="s">
        <v>728</v>
      </c>
      <c r="C667" s="11">
        <v>0</v>
      </c>
    </row>
    <row r="668" customHeight="1" spans="1:3">
      <c r="A668" s="27">
        <v>103071404</v>
      </c>
      <c r="B668" s="27" t="s">
        <v>729</v>
      </c>
      <c r="C668" s="11">
        <v>0</v>
      </c>
    </row>
    <row r="669" customHeight="1" spans="1:3">
      <c r="A669" s="27">
        <v>103071405</v>
      </c>
      <c r="B669" s="27" t="s">
        <v>730</v>
      </c>
      <c r="C669" s="11">
        <v>0</v>
      </c>
    </row>
    <row r="670" customHeight="1" spans="1:3">
      <c r="A670" s="27">
        <v>1030715</v>
      </c>
      <c r="B670" s="15" t="s">
        <v>731</v>
      </c>
      <c r="C670" s="11">
        <v>0</v>
      </c>
    </row>
    <row r="671" customHeight="1" spans="1:3">
      <c r="A671" s="27">
        <v>1030716</v>
      </c>
      <c r="B671" s="15" t="s">
        <v>732</v>
      </c>
      <c r="C671" s="11">
        <v>0</v>
      </c>
    </row>
    <row r="672" customHeight="1" spans="1:3">
      <c r="A672" s="27">
        <v>1030717</v>
      </c>
      <c r="B672" s="15" t="s">
        <v>733</v>
      </c>
      <c r="C672" s="11">
        <v>0</v>
      </c>
    </row>
    <row r="673" customHeight="1" spans="1:3">
      <c r="A673" s="27">
        <v>1030718</v>
      </c>
      <c r="B673" s="15" t="s">
        <v>734</v>
      </c>
      <c r="C673" s="11">
        <v>0</v>
      </c>
    </row>
    <row r="674" customHeight="1" spans="1:3">
      <c r="A674" s="27">
        <v>1030719</v>
      </c>
      <c r="B674" s="15" t="s">
        <v>735</v>
      </c>
      <c r="C674" s="6">
        <f>C675+C676</f>
        <v>0</v>
      </c>
    </row>
    <row r="675" customHeight="1" spans="1:3">
      <c r="A675" s="27">
        <v>103071901</v>
      </c>
      <c r="B675" s="27" t="s">
        <v>736</v>
      </c>
      <c r="C675" s="11">
        <v>0</v>
      </c>
    </row>
    <row r="676" customHeight="1" spans="1:3">
      <c r="A676" s="27">
        <v>103071999</v>
      </c>
      <c r="B676" s="27" t="s">
        <v>737</v>
      </c>
      <c r="C676" s="11">
        <v>0</v>
      </c>
    </row>
    <row r="677" customHeight="1" spans="1:3">
      <c r="A677" s="27">
        <v>1030720</v>
      </c>
      <c r="B677" s="15" t="s">
        <v>738</v>
      </c>
      <c r="C677" s="11">
        <v>0</v>
      </c>
    </row>
    <row r="678" customHeight="1" spans="1:3">
      <c r="A678" s="27">
        <v>1030799</v>
      </c>
      <c r="B678" s="15" t="s">
        <v>739</v>
      </c>
      <c r="C678" s="11">
        <v>1022</v>
      </c>
    </row>
    <row r="679" customHeight="1" spans="1:3">
      <c r="A679" s="27">
        <v>10308</v>
      </c>
      <c r="B679" s="15" t="s">
        <v>740</v>
      </c>
      <c r="C679" s="6">
        <f>C680+C681</f>
        <v>112</v>
      </c>
    </row>
    <row r="680" customHeight="1" spans="1:3">
      <c r="A680" s="27">
        <v>1030801</v>
      </c>
      <c r="B680" s="15" t="s">
        <v>741</v>
      </c>
      <c r="C680" s="11">
        <v>0</v>
      </c>
    </row>
    <row r="681" customHeight="1" spans="1:3">
      <c r="A681" s="27">
        <v>1030802</v>
      </c>
      <c r="B681" s="15" t="s">
        <v>742</v>
      </c>
      <c r="C681" s="11">
        <v>112</v>
      </c>
    </row>
    <row r="682" customHeight="1" spans="1:3">
      <c r="A682" s="27">
        <v>10309</v>
      </c>
      <c r="B682" s="15" t="s">
        <v>743</v>
      </c>
      <c r="C682" s="6">
        <f>SUM(C683:C687)</f>
        <v>77</v>
      </c>
    </row>
    <row r="683" customHeight="1" spans="1:3">
      <c r="A683" s="27">
        <v>1030901</v>
      </c>
      <c r="B683" s="15" t="s">
        <v>744</v>
      </c>
      <c r="C683" s="11">
        <v>0</v>
      </c>
    </row>
    <row r="684" customHeight="1" spans="1:3">
      <c r="A684" s="27">
        <v>1030902</v>
      </c>
      <c r="B684" s="15" t="s">
        <v>745</v>
      </c>
      <c r="C684" s="11">
        <v>0</v>
      </c>
    </row>
    <row r="685" customHeight="1" spans="1:3">
      <c r="A685" s="27">
        <v>1030903</v>
      </c>
      <c r="B685" s="15" t="s">
        <v>746</v>
      </c>
      <c r="C685" s="11">
        <v>77</v>
      </c>
    </row>
    <row r="686" customHeight="1" spans="1:3">
      <c r="A686" s="27">
        <v>1030904</v>
      </c>
      <c r="B686" s="15" t="s">
        <v>747</v>
      </c>
      <c r="C686" s="11">
        <v>0</v>
      </c>
    </row>
    <row r="687" customHeight="1" spans="1:3">
      <c r="A687" s="27">
        <v>1030999</v>
      </c>
      <c r="B687" s="15" t="s">
        <v>748</v>
      </c>
      <c r="C687" s="11">
        <v>0</v>
      </c>
    </row>
    <row r="688" customHeight="1" spans="1:3">
      <c r="A688" s="27">
        <v>10399</v>
      </c>
      <c r="B688" s="15" t="s">
        <v>749</v>
      </c>
      <c r="C688" s="6">
        <f>SUM(C689:C695)</f>
        <v>5</v>
      </c>
    </row>
    <row r="689" customHeight="1" spans="1:3">
      <c r="A689" s="27">
        <v>1039904</v>
      </c>
      <c r="B689" s="15" t="s">
        <v>750</v>
      </c>
      <c r="C689" s="11">
        <v>0</v>
      </c>
    </row>
    <row r="690" customHeight="1" spans="1:3">
      <c r="A690" s="27">
        <v>1039907</v>
      </c>
      <c r="B690" s="15" t="s">
        <v>751</v>
      </c>
      <c r="C690" s="11">
        <v>0</v>
      </c>
    </row>
    <row r="691" customHeight="1" spans="1:3">
      <c r="A691" s="27">
        <v>1039908</v>
      </c>
      <c r="B691" s="15" t="s">
        <v>752</v>
      </c>
      <c r="C691" s="11">
        <v>0</v>
      </c>
    </row>
    <row r="692" customHeight="1" spans="1:3">
      <c r="A692" s="27">
        <v>1039912</v>
      </c>
      <c r="B692" s="15" t="s">
        <v>753</v>
      </c>
      <c r="C692" s="11">
        <v>0</v>
      </c>
    </row>
    <row r="693" customHeight="1" spans="1:3">
      <c r="A693" s="27">
        <v>1039913</v>
      </c>
      <c r="B693" s="15" t="s">
        <v>754</v>
      </c>
      <c r="C693" s="11">
        <v>0</v>
      </c>
    </row>
    <row r="694" customHeight="1" spans="1:3">
      <c r="A694" s="27">
        <v>1039914</v>
      </c>
      <c r="B694" s="15" t="s">
        <v>755</v>
      </c>
      <c r="C694" s="11">
        <v>0</v>
      </c>
    </row>
    <row r="695" customHeight="1" spans="1:3">
      <c r="A695" s="27">
        <v>1039999</v>
      </c>
      <c r="B695" s="15" t="s">
        <v>756</v>
      </c>
      <c r="C695" s="11">
        <v>5</v>
      </c>
    </row>
  </sheetData>
  <mergeCells count="3">
    <mergeCell ref="A1:C1"/>
    <mergeCell ref="A2:C2"/>
    <mergeCell ref="A3:C3"/>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51"/>
  <sheetViews>
    <sheetView showGridLines="0" showZeros="0" zoomScaleSheetLayoutView="60" workbookViewId="0">
      <selection activeCell="A1" sqref="A1:C1"/>
    </sheetView>
  </sheetViews>
  <sheetFormatPr defaultColWidth="12.1833333333333" defaultRowHeight="17" customHeight="1" outlineLevelCol="2"/>
  <cols>
    <col min="1" max="1" width="9.86666666666667" customWidth="1"/>
    <col min="2" max="2" width="54.2333333333333" customWidth="1"/>
    <col min="3" max="3" width="26" customWidth="1"/>
    <col min="4" max="16384" width="12.1833333333333" customWidth="1"/>
  </cols>
  <sheetData>
    <row r="1" ht="34" customHeight="1" spans="1:3">
      <c r="A1" s="13" t="s">
        <v>757</v>
      </c>
      <c r="B1" s="13"/>
      <c r="C1" s="13"/>
    </row>
    <row r="2" customHeight="1" spans="1:3">
      <c r="A2" s="14" t="s">
        <v>45</v>
      </c>
      <c r="B2" s="14"/>
      <c r="C2" s="14"/>
    </row>
    <row r="3" customHeight="1" spans="1:3">
      <c r="A3" s="14" t="s">
        <v>758</v>
      </c>
      <c r="B3" s="14"/>
      <c r="C3" s="14"/>
    </row>
    <row r="4" ht="17.25" customHeight="1" spans="1:3">
      <c r="A4" s="4" t="s">
        <v>97</v>
      </c>
      <c r="B4" s="4" t="s">
        <v>98</v>
      </c>
      <c r="C4" s="4" t="s">
        <v>99</v>
      </c>
    </row>
    <row r="5" customHeight="1" spans="1:3">
      <c r="A5" s="27"/>
      <c r="B5" s="4" t="s">
        <v>759</v>
      </c>
      <c r="C5" s="6">
        <f>SUM(C6,C250,C290,C309,C400,C454,C508,C565,C686,C758,C836,C859,C970,C1034,C1101,C1121,C1151,C1161,C1206,C1226,C1280,C1337,C1340,C1348)</f>
        <v>181433</v>
      </c>
    </row>
    <row r="6" customHeight="1" spans="1:3">
      <c r="A6" s="27">
        <v>201</v>
      </c>
      <c r="B6" s="15" t="s">
        <v>760</v>
      </c>
      <c r="C6" s="6">
        <f>SUM(C7+C19+C28+C39+C50+C61+C72+C84+C93+C106+C116+C125+C136+C149+C156+C164+C170+C177+C184+C191+C198+C205+C213+C219+C225+C232+C247)</f>
        <v>21930</v>
      </c>
    </row>
    <row r="7" customHeight="1" spans="1:3">
      <c r="A7" s="27">
        <v>20101</v>
      </c>
      <c r="B7" s="15" t="s">
        <v>761</v>
      </c>
      <c r="C7" s="6">
        <f>SUM(C8:C18)</f>
        <v>379</v>
      </c>
    </row>
    <row r="8" customHeight="1" spans="1:3">
      <c r="A8" s="27">
        <v>2010101</v>
      </c>
      <c r="B8" s="27" t="s">
        <v>762</v>
      </c>
      <c r="C8" s="7">
        <v>278</v>
      </c>
    </row>
    <row r="9" customHeight="1" spans="1:3">
      <c r="A9" s="27">
        <v>2010102</v>
      </c>
      <c r="B9" s="27" t="s">
        <v>763</v>
      </c>
      <c r="C9" s="7">
        <v>0</v>
      </c>
    </row>
    <row r="10" customHeight="1" spans="1:3">
      <c r="A10" s="27">
        <v>2010103</v>
      </c>
      <c r="B10" s="27" t="s">
        <v>764</v>
      </c>
      <c r="C10" s="7">
        <v>0</v>
      </c>
    </row>
    <row r="11" customHeight="1" spans="1:3">
      <c r="A11" s="27">
        <v>2010104</v>
      </c>
      <c r="B11" s="27" t="s">
        <v>765</v>
      </c>
      <c r="C11" s="7">
        <v>11</v>
      </c>
    </row>
    <row r="12" customHeight="1" spans="1:3">
      <c r="A12" s="27">
        <v>2010105</v>
      </c>
      <c r="B12" s="27" t="s">
        <v>766</v>
      </c>
      <c r="C12" s="7">
        <v>0</v>
      </c>
    </row>
    <row r="13" customHeight="1" spans="1:3">
      <c r="A13" s="27">
        <v>2010106</v>
      </c>
      <c r="B13" s="27" t="s">
        <v>767</v>
      </c>
      <c r="C13" s="7">
        <v>0</v>
      </c>
    </row>
    <row r="14" customHeight="1" spans="1:3">
      <c r="A14" s="27">
        <v>2010107</v>
      </c>
      <c r="B14" s="27" t="s">
        <v>768</v>
      </c>
      <c r="C14" s="7">
        <v>0</v>
      </c>
    </row>
    <row r="15" customHeight="1" spans="1:3">
      <c r="A15" s="27">
        <v>2010108</v>
      </c>
      <c r="B15" s="27" t="s">
        <v>769</v>
      </c>
      <c r="C15" s="7">
        <v>31</v>
      </c>
    </row>
    <row r="16" customHeight="1" spans="1:3">
      <c r="A16" s="27">
        <v>2010109</v>
      </c>
      <c r="B16" s="27" t="s">
        <v>770</v>
      </c>
      <c r="C16" s="7">
        <v>0</v>
      </c>
    </row>
    <row r="17" customHeight="1" spans="1:3">
      <c r="A17" s="27">
        <v>2010150</v>
      </c>
      <c r="B17" s="27" t="s">
        <v>771</v>
      </c>
      <c r="C17" s="7">
        <v>34</v>
      </c>
    </row>
    <row r="18" customHeight="1" spans="1:3">
      <c r="A18" s="27">
        <v>2010199</v>
      </c>
      <c r="B18" s="27" t="s">
        <v>772</v>
      </c>
      <c r="C18" s="7">
        <v>25</v>
      </c>
    </row>
    <row r="19" customHeight="1" spans="1:3">
      <c r="A19" s="27">
        <v>20102</v>
      </c>
      <c r="B19" s="15" t="s">
        <v>773</v>
      </c>
      <c r="C19" s="6">
        <f>SUM(C20:C27)</f>
        <v>228</v>
      </c>
    </row>
    <row r="20" customHeight="1" spans="1:3">
      <c r="A20" s="27">
        <v>2010201</v>
      </c>
      <c r="B20" s="27" t="s">
        <v>762</v>
      </c>
      <c r="C20" s="7">
        <v>181</v>
      </c>
    </row>
    <row r="21" customHeight="1" spans="1:3">
      <c r="A21" s="27">
        <v>2010202</v>
      </c>
      <c r="B21" s="27" t="s">
        <v>763</v>
      </c>
      <c r="C21" s="7">
        <v>0</v>
      </c>
    </row>
    <row r="22" customHeight="1" spans="1:3">
      <c r="A22" s="27">
        <v>2010203</v>
      </c>
      <c r="B22" s="27" t="s">
        <v>764</v>
      </c>
      <c r="C22" s="7">
        <v>0</v>
      </c>
    </row>
    <row r="23" customHeight="1" spans="1:3">
      <c r="A23" s="27">
        <v>2010204</v>
      </c>
      <c r="B23" s="27" t="s">
        <v>774</v>
      </c>
      <c r="C23" s="7">
        <v>13</v>
      </c>
    </row>
    <row r="24" customHeight="1" spans="1:3">
      <c r="A24" s="27">
        <v>2010205</v>
      </c>
      <c r="B24" s="27" t="s">
        <v>775</v>
      </c>
      <c r="C24" s="7">
        <v>0</v>
      </c>
    </row>
    <row r="25" customHeight="1" spans="1:3">
      <c r="A25" s="27">
        <v>2010206</v>
      </c>
      <c r="B25" s="27" t="s">
        <v>776</v>
      </c>
      <c r="C25" s="7">
        <v>9</v>
      </c>
    </row>
    <row r="26" customHeight="1" spans="1:3">
      <c r="A26" s="27">
        <v>2010250</v>
      </c>
      <c r="B26" s="27" t="s">
        <v>771</v>
      </c>
      <c r="C26" s="7">
        <v>25</v>
      </c>
    </row>
    <row r="27" customHeight="1" spans="1:3">
      <c r="A27" s="27">
        <v>2010299</v>
      </c>
      <c r="B27" s="27" t="s">
        <v>777</v>
      </c>
      <c r="C27" s="7">
        <v>0</v>
      </c>
    </row>
    <row r="28" customHeight="1" spans="1:3">
      <c r="A28" s="27">
        <v>20103</v>
      </c>
      <c r="B28" s="15" t="s">
        <v>778</v>
      </c>
      <c r="C28" s="6">
        <f>SUM(C29:C38)</f>
        <v>9224</v>
      </c>
    </row>
    <row r="29" customHeight="1" spans="1:3">
      <c r="A29" s="27">
        <v>2010301</v>
      </c>
      <c r="B29" s="27" t="s">
        <v>762</v>
      </c>
      <c r="C29" s="7">
        <v>4671</v>
      </c>
    </row>
    <row r="30" customHeight="1" spans="1:3">
      <c r="A30" s="27">
        <v>2010302</v>
      </c>
      <c r="B30" s="27" t="s">
        <v>763</v>
      </c>
      <c r="C30" s="7">
        <v>20</v>
      </c>
    </row>
    <row r="31" customHeight="1" spans="1:3">
      <c r="A31" s="27">
        <v>2010303</v>
      </c>
      <c r="B31" s="27" t="s">
        <v>764</v>
      </c>
      <c r="C31" s="7">
        <v>0</v>
      </c>
    </row>
    <row r="32" customHeight="1" spans="1:3">
      <c r="A32" s="27">
        <v>2010304</v>
      </c>
      <c r="B32" s="27" t="s">
        <v>779</v>
      </c>
      <c r="C32" s="7">
        <v>0</v>
      </c>
    </row>
    <row r="33" customHeight="1" spans="1:3">
      <c r="A33" s="27">
        <v>2010305</v>
      </c>
      <c r="B33" s="27" t="s">
        <v>780</v>
      </c>
      <c r="C33" s="7">
        <v>0</v>
      </c>
    </row>
    <row r="34" customHeight="1" spans="1:3">
      <c r="A34" s="27">
        <v>2010306</v>
      </c>
      <c r="B34" s="27" t="s">
        <v>781</v>
      </c>
      <c r="C34" s="7">
        <v>623</v>
      </c>
    </row>
    <row r="35" customHeight="1" spans="1:3">
      <c r="A35" s="27">
        <v>2010308</v>
      </c>
      <c r="B35" s="27" t="s">
        <v>782</v>
      </c>
      <c r="C35" s="7">
        <v>170</v>
      </c>
    </row>
    <row r="36" customHeight="1" spans="1:3">
      <c r="A36" s="27">
        <v>2010309</v>
      </c>
      <c r="B36" s="27" t="s">
        <v>783</v>
      </c>
      <c r="C36" s="7">
        <v>0</v>
      </c>
    </row>
    <row r="37" customHeight="1" spans="1:3">
      <c r="A37" s="27">
        <v>2010350</v>
      </c>
      <c r="B37" s="27" t="s">
        <v>771</v>
      </c>
      <c r="C37" s="7">
        <v>1842</v>
      </c>
    </row>
    <row r="38" customHeight="1" spans="1:3">
      <c r="A38" s="27">
        <v>2010399</v>
      </c>
      <c r="B38" s="27" t="s">
        <v>784</v>
      </c>
      <c r="C38" s="7">
        <v>1898</v>
      </c>
    </row>
    <row r="39" customHeight="1" spans="1:3">
      <c r="A39" s="27">
        <v>20104</v>
      </c>
      <c r="B39" s="15" t="s">
        <v>785</v>
      </c>
      <c r="C39" s="6">
        <f>SUM(C40:C49)</f>
        <v>655</v>
      </c>
    </row>
    <row r="40" customHeight="1" spans="1:3">
      <c r="A40" s="27">
        <v>2010401</v>
      </c>
      <c r="B40" s="27" t="s">
        <v>762</v>
      </c>
      <c r="C40" s="7">
        <v>217</v>
      </c>
    </row>
    <row r="41" customHeight="1" spans="1:3">
      <c r="A41" s="27">
        <v>2010402</v>
      </c>
      <c r="B41" s="27" t="s">
        <v>763</v>
      </c>
      <c r="C41" s="7">
        <v>0</v>
      </c>
    </row>
    <row r="42" customHeight="1" spans="1:3">
      <c r="A42" s="27">
        <v>2010403</v>
      </c>
      <c r="B42" s="27" t="s">
        <v>764</v>
      </c>
      <c r="C42" s="7">
        <v>0</v>
      </c>
    </row>
    <row r="43" customHeight="1" spans="1:3">
      <c r="A43" s="27">
        <v>2010404</v>
      </c>
      <c r="B43" s="27" t="s">
        <v>786</v>
      </c>
      <c r="C43" s="7">
        <v>0</v>
      </c>
    </row>
    <row r="44" customHeight="1" spans="1:3">
      <c r="A44" s="27">
        <v>2010405</v>
      </c>
      <c r="B44" s="27" t="s">
        <v>787</v>
      </c>
      <c r="C44" s="7">
        <v>0</v>
      </c>
    </row>
    <row r="45" customHeight="1" spans="1:3">
      <c r="A45" s="27">
        <v>2010406</v>
      </c>
      <c r="B45" s="27" t="s">
        <v>788</v>
      </c>
      <c r="C45" s="7">
        <v>0</v>
      </c>
    </row>
    <row r="46" customHeight="1" spans="1:3">
      <c r="A46" s="27">
        <v>2010407</v>
      </c>
      <c r="B46" s="27" t="s">
        <v>789</v>
      </c>
      <c r="C46" s="7">
        <v>0</v>
      </c>
    </row>
    <row r="47" customHeight="1" spans="1:3">
      <c r="A47" s="27">
        <v>2010408</v>
      </c>
      <c r="B47" s="27" t="s">
        <v>790</v>
      </c>
      <c r="C47" s="7">
        <v>3</v>
      </c>
    </row>
    <row r="48" customHeight="1" spans="1:3">
      <c r="A48" s="27">
        <v>2010450</v>
      </c>
      <c r="B48" s="27" t="s">
        <v>771</v>
      </c>
      <c r="C48" s="7">
        <v>237</v>
      </c>
    </row>
    <row r="49" customHeight="1" spans="1:3">
      <c r="A49" s="27">
        <v>2010499</v>
      </c>
      <c r="B49" s="27" t="s">
        <v>791</v>
      </c>
      <c r="C49" s="7">
        <v>198</v>
      </c>
    </row>
    <row r="50" customHeight="1" spans="1:3">
      <c r="A50" s="27">
        <v>20105</v>
      </c>
      <c r="B50" s="15" t="s">
        <v>792</v>
      </c>
      <c r="C50" s="6">
        <f>SUM(C51:C60)</f>
        <v>478</v>
      </c>
    </row>
    <row r="51" customHeight="1" spans="1:3">
      <c r="A51" s="27">
        <v>2010501</v>
      </c>
      <c r="B51" s="27" t="s">
        <v>762</v>
      </c>
      <c r="C51" s="7">
        <v>162</v>
      </c>
    </row>
    <row r="52" customHeight="1" spans="1:3">
      <c r="A52" s="27">
        <v>2010502</v>
      </c>
      <c r="B52" s="27" t="s">
        <v>763</v>
      </c>
      <c r="C52" s="7">
        <v>0</v>
      </c>
    </row>
    <row r="53" customHeight="1" spans="1:3">
      <c r="A53" s="27">
        <v>2010503</v>
      </c>
      <c r="B53" s="27" t="s">
        <v>764</v>
      </c>
      <c r="C53" s="7">
        <v>0</v>
      </c>
    </row>
    <row r="54" customHeight="1" spans="1:3">
      <c r="A54" s="27">
        <v>2010504</v>
      </c>
      <c r="B54" s="27" t="s">
        <v>793</v>
      </c>
      <c r="C54" s="7">
        <v>0</v>
      </c>
    </row>
    <row r="55" customHeight="1" spans="1:3">
      <c r="A55" s="27">
        <v>2010505</v>
      </c>
      <c r="B55" s="27" t="s">
        <v>794</v>
      </c>
      <c r="C55" s="7">
        <v>0</v>
      </c>
    </row>
    <row r="56" customHeight="1" spans="1:3">
      <c r="A56" s="27">
        <v>2010506</v>
      </c>
      <c r="B56" s="27" t="s">
        <v>795</v>
      </c>
      <c r="C56" s="7">
        <v>0</v>
      </c>
    </row>
    <row r="57" customHeight="1" spans="1:3">
      <c r="A57" s="27">
        <v>2010507</v>
      </c>
      <c r="B57" s="27" t="s">
        <v>796</v>
      </c>
      <c r="C57" s="7">
        <v>260</v>
      </c>
    </row>
    <row r="58" customHeight="1" spans="1:3">
      <c r="A58" s="27">
        <v>2010508</v>
      </c>
      <c r="B58" s="27" t="s">
        <v>797</v>
      </c>
      <c r="C58" s="7">
        <v>26</v>
      </c>
    </row>
    <row r="59" customHeight="1" spans="1:3">
      <c r="A59" s="27">
        <v>2010550</v>
      </c>
      <c r="B59" s="27" t="s">
        <v>771</v>
      </c>
      <c r="C59" s="7">
        <v>30</v>
      </c>
    </row>
    <row r="60" customHeight="1" spans="1:3">
      <c r="A60" s="27">
        <v>2010599</v>
      </c>
      <c r="B60" s="27" t="s">
        <v>798</v>
      </c>
      <c r="C60" s="7">
        <v>0</v>
      </c>
    </row>
    <row r="61" customHeight="1" spans="1:3">
      <c r="A61" s="27">
        <v>20106</v>
      </c>
      <c r="B61" s="15" t="s">
        <v>799</v>
      </c>
      <c r="C61" s="6">
        <f>SUM(C62:C71)</f>
        <v>1336</v>
      </c>
    </row>
    <row r="62" customHeight="1" spans="1:3">
      <c r="A62" s="27">
        <v>2010601</v>
      </c>
      <c r="B62" s="27" t="s">
        <v>762</v>
      </c>
      <c r="C62" s="7">
        <v>289</v>
      </c>
    </row>
    <row r="63" customHeight="1" spans="1:3">
      <c r="A63" s="27">
        <v>2010602</v>
      </c>
      <c r="B63" s="27" t="s">
        <v>763</v>
      </c>
      <c r="C63" s="7">
        <v>0</v>
      </c>
    </row>
    <row r="64" customHeight="1" spans="1:3">
      <c r="A64" s="27">
        <v>2010603</v>
      </c>
      <c r="B64" s="27" t="s">
        <v>764</v>
      </c>
      <c r="C64" s="7">
        <v>0</v>
      </c>
    </row>
    <row r="65" customHeight="1" spans="1:3">
      <c r="A65" s="27">
        <v>2010604</v>
      </c>
      <c r="B65" s="27" t="s">
        <v>800</v>
      </c>
      <c r="C65" s="7">
        <v>0</v>
      </c>
    </row>
    <row r="66" customHeight="1" spans="1:3">
      <c r="A66" s="27">
        <v>2010605</v>
      </c>
      <c r="B66" s="27" t="s">
        <v>801</v>
      </c>
      <c r="C66" s="7">
        <v>15</v>
      </c>
    </row>
    <row r="67" customHeight="1" spans="1:3">
      <c r="A67" s="27">
        <v>2010606</v>
      </c>
      <c r="B67" s="27" t="s">
        <v>802</v>
      </c>
      <c r="C67" s="7">
        <v>0</v>
      </c>
    </row>
    <row r="68" customHeight="1" spans="1:3">
      <c r="A68" s="27">
        <v>2010607</v>
      </c>
      <c r="B68" s="27" t="s">
        <v>803</v>
      </c>
      <c r="C68" s="7">
        <v>177</v>
      </c>
    </row>
    <row r="69" customHeight="1" spans="1:3">
      <c r="A69" s="27">
        <v>2010608</v>
      </c>
      <c r="B69" s="27" t="s">
        <v>804</v>
      </c>
      <c r="C69" s="7">
        <v>229</v>
      </c>
    </row>
    <row r="70" customHeight="1" spans="1:3">
      <c r="A70" s="27">
        <v>2010650</v>
      </c>
      <c r="B70" s="27" t="s">
        <v>771</v>
      </c>
      <c r="C70" s="7">
        <v>509</v>
      </c>
    </row>
    <row r="71" customHeight="1" spans="1:3">
      <c r="A71" s="27">
        <v>2010699</v>
      </c>
      <c r="B71" s="27" t="s">
        <v>805</v>
      </c>
      <c r="C71" s="7">
        <v>117</v>
      </c>
    </row>
    <row r="72" customHeight="1" spans="1:3">
      <c r="A72" s="27">
        <v>20107</v>
      </c>
      <c r="B72" s="15" t="s">
        <v>806</v>
      </c>
      <c r="C72" s="6">
        <f>SUM(C73:C83)</f>
        <v>1481</v>
      </c>
    </row>
    <row r="73" customHeight="1" spans="1:3">
      <c r="A73" s="27">
        <v>2010701</v>
      </c>
      <c r="B73" s="27" t="s">
        <v>762</v>
      </c>
      <c r="C73" s="7">
        <v>0</v>
      </c>
    </row>
    <row r="74" customHeight="1" spans="1:3">
      <c r="A74" s="27">
        <v>2010702</v>
      </c>
      <c r="B74" s="27" t="s">
        <v>763</v>
      </c>
      <c r="C74" s="7">
        <v>0</v>
      </c>
    </row>
    <row r="75" customHeight="1" spans="1:3">
      <c r="A75" s="27">
        <v>2010703</v>
      </c>
      <c r="B75" s="27" t="s">
        <v>764</v>
      </c>
      <c r="C75" s="7">
        <v>0</v>
      </c>
    </row>
    <row r="76" customHeight="1" spans="1:3">
      <c r="A76" s="27">
        <v>2010704</v>
      </c>
      <c r="B76" s="27" t="s">
        <v>807</v>
      </c>
      <c r="C76" s="7">
        <v>0</v>
      </c>
    </row>
    <row r="77" customHeight="1" spans="1:3">
      <c r="A77" s="27">
        <v>2010705</v>
      </c>
      <c r="B77" s="27" t="s">
        <v>808</v>
      </c>
      <c r="C77" s="7">
        <v>0</v>
      </c>
    </row>
    <row r="78" customHeight="1" spans="1:3">
      <c r="A78" s="27">
        <v>2010706</v>
      </c>
      <c r="B78" s="27" t="s">
        <v>809</v>
      </c>
      <c r="C78" s="7">
        <v>0</v>
      </c>
    </row>
    <row r="79" customHeight="1" spans="1:3">
      <c r="A79" s="27">
        <v>2010707</v>
      </c>
      <c r="B79" s="27" t="s">
        <v>810</v>
      </c>
      <c r="C79" s="7">
        <v>0</v>
      </c>
    </row>
    <row r="80" customHeight="1" spans="1:3">
      <c r="A80" s="27">
        <v>2010708</v>
      </c>
      <c r="B80" s="27" t="s">
        <v>811</v>
      </c>
      <c r="C80" s="7">
        <v>0</v>
      </c>
    </row>
    <row r="81" customHeight="1" spans="1:3">
      <c r="A81" s="27">
        <v>2010709</v>
      </c>
      <c r="B81" s="27" t="s">
        <v>803</v>
      </c>
      <c r="C81" s="7">
        <v>0</v>
      </c>
    </row>
    <row r="82" customHeight="1" spans="1:3">
      <c r="A82" s="27">
        <v>2010750</v>
      </c>
      <c r="B82" s="27" t="s">
        <v>771</v>
      </c>
      <c r="C82" s="7">
        <v>0</v>
      </c>
    </row>
    <row r="83" customHeight="1" spans="1:3">
      <c r="A83" s="27">
        <v>2010799</v>
      </c>
      <c r="B83" s="27" t="s">
        <v>812</v>
      </c>
      <c r="C83" s="7">
        <v>1481</v>
      </c>
    </row>
    <row r="84" customHeight="1" spans="1:3">
      <c r="A84" s="27">
        <v>20108</v>
      </c>
      <c r="B84" s="15" t="s">
        <v>813</v>
      </c>
      <c r="C84" s="6">
        <f>SUM(C85:C92)</f>
        <v>284</v>
      </c>
    </row>
    <row r="85" customHeight="1" spans="1:3">
      <c r="A85" s="27">
        <v>2010801</v>
      </c>
      <c r="B85" s="27" t="s">
        <v>762</v>
      </c>
      <c r="C85" s="7">
        <v>175</v>
      </c>
    </row>
    <row r="86" customHeight="1" spans="1:3">
      <c r="A86" s="27">
        <v>2010802</v>
      </c>
      <c r="B86" s="27" t="s">
        <v>763</v>
      </c>
      <c r="C86" s="7">
        <v>1</v>
      </c>
    </row>
    <row r="87" customHeight="1" spans="1:3">
      <c r="A87" s="27">
        <v>2010803</v>
      </c>
      <c r="B87" s="27" t="s">
        <v>764</v>
      </c>
      <c r="C87" s="7">
        <v>0</v>
      </c>
    </row>
    <row r="88" customHeight="1" spans="1:3">
      <c r="A88" s="27">
        <v>2010804</v>
      </c>
      <c r="B88" s="27" t="s">
        <v>814</v>
      </c>
      <c r="C88" s="7">
        <v>0</v>
      </c>
    </row>
    <row r="89" customHeight="1" spans="1:3">
      <c r="A89" s="27">
        <v>2010805</v>
      </c>
      <c r="B89" s="27" t="s">
        <v>815</v>
      </c>
      <c r="C89" s="7">
        <v>0</v>
      </c>
    </row>
    <row r="90" customHeight="1" spans="1:3">
      <c r="A90" s="27">
        <v>2010806</v>
      </c>
      <c r="B90" s="27" t="s">
        <v>803</v>
      </c>
      <c r="C90" s="7">
        <v>0</v>
      </c>
    </row>
    <row r="91" customHeight="1" spans="1:3">
      <c r="A91" s="27">
        <v>2010850</v>
      </c>
      <c r="B91" s="27" t="s">
        <v>771</v>
      </c>
      <c r="C91" s="7">
        <v>108</v>
      </c>
    </row>
    <row r="92" customHeight="1" spans="1:3">
      <c r="A92" s="27">
        <v>2010899</v>
      </c>
      <c r="B92" s="27" t="s">
        <v>816</v>
      </c>
      <c r="C92" s="7">
        <v>0</v>
      </c>
    </row>
    <row r="93" customHeight="1" spans="1:3">
      <c r="A93" s="27">
        <v>20109</v>
      </c>
      <c r="B93" s="15" t="s">
        <v>817</v>
      </c>
      <c r="C93" s="6">
        <f>SUM(C94:C105)</f>
        <v>0</v>
      </c>
    </row>
    <row r="94" customHeight="1" spans="1:3">
      <c r="A94" s="27">
        <v>2010901</v>
      </c>
      <c r="B94" s="27" t="s">
        <v>762</v>
      </c>
      <c r="C94" s="7">
        <v>0</v>
      </c>
    </row>
    <row r="95" customHeight="1" spans="1:3">
      <c r="A95" s="27">
        <v>2010902</v>
      </c>
      <c r="B95" s="27" t="s">
        <v>763</v>
      </c>
      <c r="C95" s="7">
        <v>0</v>
      </c>
    </row>
    <row r="96" customHeight="1" spans="1:3">
      <c r="A96" s="27">
        <v>2010903</v>
      </c>
      <c r="B96" s="27" t="s">
        <v>764</v>
      </c>
      <c r="C96" s="7">
        <v>0</v>
      </c>
    </row>
    <row r="97" customHeight="1" spans="1:3">
      <c r="A97" s="27">
        <v>2010905</v>
      </c>
      <c r="B97" s="27" t="s">
        <v>818</v>
      </c>
      <c r="C97" s="7">
        <v>0</v>
      </c>
    </row>
    <row r="98" customHeight="1" spans="1:3">
      <c r="A98" s="27">
        <v>2010907</v>
      </c>
      <c r="B98" s="27" t="s">
        <v>819</v>
      </c>
      <c r="C98" s="7">
        <v>0</v>
      </c>
    </row>
    <row r="99" customHeight="1" spans="1:3">
      <c r="A99" s="27">
        <v>2010908</v>
      </c>
      <c r="B99" s="27" t="s">
        <v>803</v>
      </c>
      <c r="C99" s="7">
        <v>0</v>
      </c>
    </row>
    <row r="100" customHeight="1" spans="1:3">
      <c r="A100" s="27">
        <v>2010909</v>
      </c>
      <c r="B100" s="27" t="s">
        <v>820</v>
      </c>
      <c r="C100" s="7">
        <v>0</v>
      </c>
    </row>
    <row r="101" customHeight="1" spans="1:3">
      <c r="A101" s="27">
        <v>2010910</v>
      </c>
      <c r="B101" s="27" t="s">
        <v>821</v>
      </c>
      <c r="C101" s="7">
        <v>0</v>
      </c>
    </row>
    <row r="102" customHeight="1" spans="1:3">
      <c r="A102" s="27">
        <v>2010911</v>
      </c>
      <c r="B102" s="27" t="s">
        <v>822</v>
      </c>
      <c r="C102" s="7">
        <v>0</v>
      </c>
    </row>
    <row r="103" customHeight="1" spans="1:3">
      <c r="A103" s="27">
        <v>2010912</v>
      </c>
      <c r="B103" s="27" t="s">
        <v>823</v>
      </c>
      <c r="C103" s="7">
        <v>0</v>
      </c>
    </row>
    <row r="104" customHeight="1" spans="1:3">
      <c r="A104" s="27">
        <v>2010950</v>
      </c>
      <c r="B104" s="27" t="s">
        <v>771</v>
      </c>
      <c r="C104" s="7">
        <v>0</v>
      </c>
    </row>
    <row r="105" customHeight="1" spans="1:3">
      <c r="A105" s="27">
        <v>2010999</v>
      </c>
      <c r="B105" s="27" t="s">
        <v>824</v>
      </c>
      <c r="C105" s="7">
        <v>0</v>
      </c>
    </row>
    <row r="106" customHeight="1" spans="1:3">
      <c r="A106" s="27">
        <v>20110</v>
      </c>
      <c r="B106" s="15" t="s">
        <v>825</v>
      </c>
      <c r="C106" s="6">
        <f>SUM(C107:C115)</f>
        <v>0</v>
      </c>
    </row>
    <row r="107" customHeight="1" spans="1:3">
      <c r="A107" s="27">
        <v>2011001</v>
      </c>
      <c r="B107" s="27" t="s">
        <v>762</v>
      </c>
      <c r="C107" s="7">
        <v>0</v>
      </c>
    </row>
    <row r="108" customHeight="1" spans="1:3">
      <c r="A108" s="27">
        <v>2011002</v>
      </c>
      <c r="B108" s="27" t="s">
        <v>763</v>
      </c>
      <c r="C108" s="7">
        <v>0</v>
      </c>
    </row>
    <row r="109" customHeight="1" spans="1:3">
      <c r="A109" s="27">
        <v>2011003</v>
      </c>
      <c r="B109" s="27" t="s">
        <v>764</v>
      </c>
      <c r="C109" s="7">
        <v>0</v>
      </c>
    </row>
    <row r="110" customHeight="1" spans="1:3">
      <c r="A110" s="27">
        <v>2011004</v>
      </c>
      <c r="B110" s="27" t="s">
        <v>826</v>
      </c>
      <c r="C110" s="7">
        <v>0</v>
      </c>
    </row>
    <row r="111" customHeight="1" spans="1:3">
      <c r="A111" s="27">
        <v>2011005</v>
      </c>
      <c r="B111" s="27" t="s">
        <v>827</v>
      </c>
      <c r="C111" s="7">
        <v>0</v>
      </c>
    </row>
    <row r="112" customHeight="1" spans="1:3">
      <c r="A112" s="27">
        <v>2011007</v>
      </c>
      <c r="B112" s="27" t="s">
        <v>828</v>
      </c>
      <c r="C112" s="7">
        <v>0</v>
      </c>
    </row>
    <row r="113" customHeight="1" spans="1:3">
      <c r="A113" s="27">
        <v>2011008</v>
      </c>
      <c r="B113" s="27" t="s">
        <v>829</v>
      </c>
      <c r="C113" s="7">
        <v>0</v>
      </c>
    </row>
    <row r="114" customHeight="1" spans="1:3">
      <c r="A114" s="27">
        <v>2011050</v>
      </c>
      <c r="B114" s="27" t="s">
        <v>771</v>
      </c>
      <c r="C114" s="7">
        <v>0</v>
      </c>
    </row>
    <row r="115" customHeight="1" spans="1:3">
      <c r="A115" s="27">
        <v>2011099</v>
      </c>
      <c r="B115" s="27" t="s">
        <v>830</v>
      </c>
      <c r="C115" s="7">
        <v>0</v>
      </c>
    </row>
    <row r="116" customHeight="1" spans="1:3">
      <c r="A116" s="27">
        <v>20111</v>
      </c>
      <c r="B116" s="15" t="s">
        <v>831</v>
      </c>
      <c r="C116" s="6">
        <f>SUM(C117:C124)</f>
        <v>1770</v>
      </c>
    </row>
    <row r="117" customHeight="1" spans="1:3">
      <c r="A117" s="27">
        <v>2011101</v>
      </c>
      <c r="B117" s="27" t="s">
        <v>762</v>
      </c>
      <c r="C117" s="7">
        <v>1588</v>
      </c>
    </row>
    <row r="118" customHeight="1" spans="1:3">
      <c r="A118" s="27">
        <v>2011102</v>
      </c>
      <c r="B118" s="27" t="s">
        <v>763</v>
      </c>
      <c r="C118" s="7">
        <v>0</v>
      </c>
    </row>
    <row r="119" customHeight="1" spans="1:3">
      <c r="A119" s="27">
        <v>2011103</v>
      </c>
      <c r="B119" s="27" t="s">
        <v>764</v>
      </c>
      <c r="C119" s="7">
        <v>0</v>
      </c>
    </row>
    <row r="120" customHeight="1" spans="1:3">
      <c r="A120" s="27">
        <v>2011104</v>
      </c>
      <c r="B120" s="27" t="s">
        <v>832</v>
      </c>
      <c r="C120" s="7">
        <v>0</v>
      </c>
    </row>
    <row r="121" customHeight="1" spans="1:3">
      <c r="A121" s="27">
        <v>2011105</v>
      </c>
      <c r="B121" s="27" t="s">
        <v>833</v>
      </c>
      <c r="C121" s="7">
        <v>0</v>
      </c>
    </row>
    <row r="122" customHeight="1" spans="1:3">
      <c r="A122" s="27">
        <v>2011106</v>
      </c>
      <c r="B122" s="27" t="s">
        <v>834</v>
      </c>
      <c r="C122" s="7">
        <v>0</v>
      </c>
    </row>
    <row r="123" customHeight="1" spans="1:3">
      <c r="A123" s="27">
        <v>2011150</v>
      </c>
      <c r="B123" s="27" t="s">
        <v>771</v>
      </c>
      <c r="C123" s="7">
        <v>182</v>
      </c>
    </row>
    <row r="124" customHeight="1" spans="1:3">
      <c r="A124" s="27">
        <v>2011199</v>
      </c>
      <c r="B124" s="27" t="s">
        <v>835</v>
      </c>
      <c r="C124" s="7">
        <v>0</v>
      </c>
    </row>
    <row r="125" customHeight="1" spans="1:3">
      <c r="A125" s="27">
        <v>20113</v>
      </c>
      <c r="B125" s="15" t="s">
        <v>836</v>
      </c>
      <c r="C125" s="6">
        <f>SUM(C126:C135)</f>
        <v>668</v>
      </c>
    </row>
    <row r="126" customHeight="1" spans="1:3">
      <c r="A126" s="27">
        <v>2011301</v>
      </c>
      <c r="B126" s="27" t="s">
        <v>762</v>
      </c>
      <c r="C126" s="7">
        <v>445</v>
      </c>
    </row>
    <row r="127" customHeight="1" spans="1:3">
      <c r="A127" s="27">
        <v>2011302</v>
      </c>
      <c r="B127" s="27" t="s">
        <v>763</v>
      </c>
      <c r="C127" s="7">
        <v>0</v>
      </c>
    </row>
    <row r="128" customHeight="1" spans="1:3">
      <c r="A128" s="27">
        <v>2011303</v>
      </c>
      <c r="B128" s="27" t="s">
        <v>764</v>
      </c>
      <c r="C128" s="7">
        <v>52</v>
      </c>
    </row>
    <row r="129" customHeight="1" spans="1:3">
      <c r="A129" s="27">
        <v>2011304</v>
      </c>
      <c r="B129" s="27" t="s">
        <v>837</v>
      </c>
      <c r="C129" s="7">
        <v>0</v>
      </c>
    </row>
    <row r="130" customHeight="1" spans="1:3">
      <c r="A130" s="27">
        <v>2011305</v>
      </c>
      <c r="B130" s="27" t="s">
        <v>838</v>
      </c>
      <c r="C130" s="7">
        <v>0</v>
      </c>
    </row>
    <row r="131" customHeight="1" spans="1:3">
      <c r="A131" s="27">
        <v>2011306</v>
      </c>
      <c r="B131" s="27" t="s">
        <v>839</v>
      </c>
      <c r="C131" s="7">
        <v>0</v>
      </c>
    </row>
    <row r="132" customHeight="1" spans="1:3">
      <c r="A132" s="27">
        <v>2011307</v>
      </c>
      <c r="B132" s="27" t="s">
        <v>840</v>
      </c>
      <c r="C132" s="7">
        <v>0</v>
      </c>
    </row>
    <row r="133" customHeight="1" spans="1:3">
      <c r="A133" s="27">
        <v>2011308</v>
      </c>
      <c r="B133" s="27" t="s">
        <v>841</v>
      </c>
      <c r="C133" s="7">
        <v>0</v>
      </c>
    </row>
    <row r="134" customHeight="1" spans="1:3">
      <c r="A134" s="27">
        <v>2011350</v>
      </c>
      <c r="B134" s="27" t="s">
        <v>771</v>
      </c>
      <c r="C134" s="7">
        <v>155</v>
      </c>
    </row>
    <row r="135" customHeight="1" spans="1:3">
      <c r="A135" s="27">
        <v>2011399</v>
      </c>
      <c r="B135" s="27" t="s">
        <v>842</v>
      </c>
      <c r="C135" s="7">
        <v>16</v>
      </c>
    </row>
    <row r="136" customHeight="1" spans="1:3">
      <c r="A136" s="27">
        <v>20114</v>
      </c>
      <c r="B136" s="15" t="s">
        <v>843</v>
      </c>
      <c r="C136" s="6">
        <f>SUM(C137:C148)</f>
        <v>0</v>
      </c>
    </row>
    <row r="137" customHeight="1" spans="1:3">
      <c r="A137" s="27">
        <v>2011401</v>
      </c>
      <c r="B137" s="27" t="s">
        <v>762</v>
      </c>
      <c r="C137" s="7">
        <v>0</v>
      </c>
    </row>
    <row r="138" customHeight="1" spans="1:3">
      <c r="A138" s="27">
        <v>2011402</v>
      </c>
      <c r="B138" s="27" t="s">
        <v>763</v>
      </c>
      <c r="C138" s="7">
        <v>0</v>
      </c>
    </row>
    <row r="139" customHeight="1" spans="1:3">
      <c r="A139" s="27">
        <v>2011403</v>
      </c>
      <c r="B139" s="27" t="s">
        <v>764</v>
      </c>
      <c r="C139" s="7">
        <v>0</v>
      </c>
    </row>
    <row r="140" customHeight="1" spans="1:3">
      <c r="A140" s="27">
        <v>2011404</v>
      </c>
      <c r="B140" s="27" t="s">
        <v>844</v>
      </c>
      <c r="C140" s="7">
        <v>0</v>
      </c>
    </row>
    <row r="141" customHeight="1" spans="1:3">
      <c r="A141" s="27">
        <v>2011405</v>
      </c>
      <c r="B141" s="27" t="s">
        <v>845</v>
      </c>
      <c r="C141" s="7">
        <v>0</v>
      </c>
    </row>
    <row r="142" customHeight="1" spans="1:3">
      <c r="A142" s="27">
        <v>2011406</v>
      </c>
      <c r="B142" s="27" t="s">
        <v>846</v>
      </c>
      <c r="C142" s="7">
        <v>0</v>
      </c>
    </row>
    <row r="143" customHeight="1" spans="1:3">
      <c r="A143" s="27">
        <v>2011408</v>
      </c>
      <c r="B143" s="27" t="s">
        <v>847</v>
      </c>
      <c r="C143" s="7">
        <v>0</v>
      </c>
    </row>
    <row r="144" customHeight="1" spans="1:3">
      <c r="A144" s="27">
        <v>2011409</v>
      </c>
      <c r="B144" s="27" t="s">
        <v>848</v>
      </c>
      <c r="C144" s="7">
        <v>0</v>
      </c>
    </row>
    <row r="145" customHeight="1" spans="1:3">
      <c r="A145" s="27">
        <v>2011410</v>
      </c>
      <c r="B145" s="27" t="s">
        <v>849</v>
      </c>
      <c r="C145" s="7">
        <v>0</v>
      </c>
    </row>
    <row r="146" customHeight="1" spans="1:3">
      <c r="A146" s="27">
        <v>2011411</v>
      </c>
      <c r="B146" s="27" t="s">
        <v>850</v>
      </c>
      <c r="C146" s="7">
        <v>0</v>
      </c>
    </row>
    <row r="147" customHeight="1" spans="1:3">
      <c r="A147" s="27">
        <v>2011450</v>
      </c>
      <c r="B147" s="27" t="s">
        <v>771</v>
      </c>
      <c r="C147" s="7">
        <v>0</v>
      </c>
    </row>
    <row r="148" customHeight="1" spans="1:3">
      <c r="A148" s="27">
        <v>2011499</v>
      </c>
      <c r="B148" s="27" t="s">
        <v>851</v>
      </c>
      <c r="C148" s="7">
        <v>0</v>
      </c>
    </row>
    <row r="149" customHeight="1" spans="1:3">
      <c r="A149" s="27">
        <v>20123</v>
      </c>
      <c r="B149" s="15" t="s">
        <v>852</v>
      </c>
      <c r="C149" s="6">
        <f>SUM(C150:C155)</f>
        <v>0</v>
      </c>
    </row>
    <row r="150" customHeight="1" spans="1:3">
      <c r="A150" s="27">
        <v>2012301</v>
      </c>
      <c r="B150" s="27" t="s">
        <v>762</v>
      </c>
      <c r="C150" s="7">
        <v>0</v>
      </c>
    </row>
    <row r="151" customHeight="1" spans="1:3">
      <c r="A151" s="27">
        <v>2012302</v>
      </c>
      <c r="B151" s="27" t="s">
        <v>763</v>
      </c>
      <c r="C151" s="7">
        <v>0</v>
      </c>
    </row>
    <row r="152" customHeight="1" spans="1:3">
      <c r="A152" s="27">
        <v>2012303</v>
      </c>
      <c r="B152" s="27" t="s">
        <v>764</v>
      </c>
      <c r="C152" s="7">
        <v>0</v>
      </c>
    </row>
    <row r="153" customHeight="1" spans="1:3">
      <c r="A153" s="27">
        <v>2012304</v>
      </c>
      <c r="B153" s="27" t="s">
        <v>853</v>
      </c>
      <c r="C153" s="7">
        <v>0</v>
      </c>
    </row>
    <row r="154" customHeight="1" spans="1:3">
      <c r="A154" s="27">
        <v>2012350</v>
      </c>
      <c r="B154" s="27" t="s">
        <v>771</v>
      </c>
      <c r="C154" s="7">
        <v>0</v>
      </c>
    </row>
    <row r="155" customHeight="1" spans="1:3">
      <c r="A155" s="27">
        <v>2012399</v>
      </c>
      <c r="B155" s="27" t="s">
        <v>854</v>
      </c>
      <c r="C155" s="7">
        <v>0</v>
      </c>
    </row>
    <row r="156" customHeight="1" spans="1:3">
      <c r="A156" s="27">
        <v>20125</v>
      </c>
      <c r="B156" s="15" t="s">
        <v>855</v>
      </c>
      <c r="C156" s="6">
        <f>SUM(C157:C163)</f>
        <v>4</v>
      </c>
    </row>
    <row r="157" customHeight="1" spans="1:3">
      <c r="A157" s="27">
        <v>2012501</v>
      </c>
      <c r="B157" s="27" t="s">
        <v>762</v>
      </c>
      <c r="C157" s="7">
        <v>4</v>
      </c>
    </row>
    <row r="158" customHeight="1" spans="1:3">
      <c r="A158" s="27">
        <v>2012502</v>
      </c>
      <c r="B158" s="27" t="s">
        <v>763</v>
      </c>
      <c r="C158" s="7">
        <v>0</v>
      </c>
    </row>
    <row r="159" customHeight="1" spans="1:3">
      <c r="A159" s="27">
        <v>2012503</v>
      </c>
      <c r="B159" s="27" t="s">
        <v>764</v>
      </c>
      <c r="C159" s="7">
        <v>0</v>
      </c>
    </row>
    <row r="160" customHeight="1" spans="1:3">
      <c r="A160" s="27">
        <v>2012504</v>
      </c>
      <c r="B160" s="27" t="s">
        <v>856</v>
      </c>
      <c r="C160" s="7">
        <v>0</v>
      </c>
    </row>
    <row r="161" customHeight="1" spans="1:3">
      <c r="A161" s="27">
        <v>2012505</v>
      </c>
      <c r="B161" s="27" t="s">
        <v>857</v>
      </c>
      <c r="C161" s="7">
        <v>0</v>
      </c>
    </row>
    <row r="162" customHeight="1" spans="1:3">
      <c r="A162" s="27">
        <v>2012550</v>
      </c>
      <c r="B162" s="27" t="s">
        <v>771</v>
      </c>
      <c r="C162" s="7">
        <v>0</v>
      </c>
    </row>
    <row r="163" customHeight="1" spans="1:3">
      <c r="A163" s="27">
        <v>2012599</v>
      </c>
      <c r="B163" s="27" t="s">
        <v>858</v>
      </c>
      <c r="C163" s="7">
        <v>0</v>
      </c>
    </row>
    <row r="164" customHeight="1" spans="1:3">
      <c r="A164" s="27">
        <v>20126</v>
      </c>
      <c r="B164" s="15" t="s">
        <v>859</v>
      </c>
      <c r="C164" s="6">
        <f>SUM(C165:C169)</f>
        <v>310</v>
      </c>
    </row>
    <row r="165" customHeight="1" spans="1:3">
      <c r="A165" s="27">
        <v>2012601</v>
      </c>
      <c r="B165" s="27" t="s">
        <v>762</v>
      </c>
      <c r="C165" s="7">
        <v>144</v>
      </c>
    </row>
    <row r="166" customHeight="1" spans="1:3">
      <c r="A166" s="27">
        <v>2012602</v>
      </c>
      <c r="B166" s="27" t="s">
        <v>763</v>
      </c>
      <c r="C166" s="7">
        <v>9</v>
      </c>
    </row>
    <row r="167" customHeight="1" spans="1:3">
      <c r="A167" s="27">
        <v>2012603</v>
      </c>
      <c r="B167" s="27" t="s">
        <v>764</v>
      </c>
      <c r="C167" s="7">
        <v>157</v>
      </c>
    </row>
    <row r="168" customHeight="1" spans="1:3">
      <c r="A168" s="27">
        <v>2012604</v>
      </c>
      <c r="B168" s="27" t="s">
        <v>860</v>
      </c>
      <c r="C168" s="7">
        <v>0</v>
      </c>
    </row>
    <row r="169" customHeight="1" spans="1:3">
      <c r="A169" s="27">
        <v>2012699</v>
      </c>
      <c r="B169" s="27" t="s">
        <v>861</v>
      </c>
      <c r="C169" s="7">
        <v>0</v>
      </c>
    </row>
    <row r="170" customHeight="1" spans="1:3">
      <c r="A170" s="27">
        <v>20128</v>
      </c>
      <c r="B170" s="15" t="s">
        <v>862</v>
      </c>
      <c r="C170" s="6">
        <f>SUM(C171:C176)</f>
        <v>48</v>
      </c>
    </row>
    <row r="171" customHeight="1" spans="1:3">
      <c r="A171" s="27">
        <v>2012801</v>
      </c>
      <c r="B171" s="27" t="s">
        <v>762</v>
      </c>
      <c r="C171" s="7">
        <v>21</v>
      </c>
    </row>
    <row r="172" customHeight="1" spans="1:3">
      <c r="A172" s="27">
        <v>2012802</v>
      </c>
      <c r="B172" s="27" t="s">
        <v>763</v>
      </c>
      <c r="C172" s="7">
        <v>0</v>
      </c>
    </row>
    <row r="173" customHeight="1" spans="1:3">
      <c r="A173" s="27">
        <v>2012803</v>
      </c>
      <c r="B173" s="27" t="s">
        <v>764</v>
      </c>
      <c r="C173" s="7">
        <v>0</v>
      </c>
    </row>
    <row r="174" customHeight="1" spans="1:3">
      <c r="A174" s="27">
        <v>2012804</v>
      </c>
      <c r="B174" s="27" t="s">
        <v>776</v>
      </c>
      <c r="C174" s="7">
        <v>0</v>
      </c>
    </row>
    <row r="175" customHeight="1" spans="1:3">
      <c r="A175" s="27">
        <v>2012850</v>
      </c>
      <c r="B175" s="27" t="s">
        <v>771</v>
      </c>
      <c r="C175" s="7">
        <v>27</v>
      </c>
    </row>
    <row r="176" customHeight="1" spans="1:3">
      <c r="A176" s="27">
        <v>2012899</v>
      </c>
      <c r="B176" s="27" t="s">
        <v>863</v>
      </c>
      <c r="C176" s="7">
        <v>0</v>
      </c>
    </row>
    <row r="177" customHeight="1" spans="1:3">
      <c r="A177" s="27">
        <v>20129</v>
      </c>
      <c r="B177" s="15" t="s">
        <v>864</v>
      </c>
      <c r="C177" s="6">
        <f>SUM(C178:C183)</f>
        <v>487</v>
      </c>
    </row>
    <row r="178" customHeight="1" spans="1:3">
      <c r="A178" s="27">
        <v>2012901</v>
      </c>
      <c r="B178" s="27" t="s">
        <v>762</v>
      </c>
      <c r="C178" s="7">
        <v>422</v>
      </c>
    </row>
    <row r="179" customHeight="1" spans="1:3">
      <c r="A179" s="27">
        <v>2012902</v>
      </c>
      <c r="B179" s="27" t="s">
        <v>763</v>
      </c>
      <c r="C179" s="7">
        <v>24</v>
      </c>
    </row>
    <row r="180" customHeight="1" spans="1:3">
      <c r="A180" s="27">
        <v>2012903</v>
      </c>
      <c r="B180" s="27" t="s">
        <v>764</v>
      </c>
      <c r="C180" s="7">
        <v>0</v>
      </c>
    </row>
    <row r="181" customHeight="1" spans="1:3">
      <c r="A181" s="27">
        <v>2012906</v>
      </c>
      <c r="B181" s="27" t="s">
        <v>865</v>
      </c>
      <c r="C181" s="7">
        <v>0</v>
      </c>
    </row>
    <row r="182" customHeight="1" spans="1:3">
      <c r="A182" s="27">
        <v>2012950</v>
      </c>
      <c r="B182" s="27" t="s">
        <v>771</v>
      </c>
      <c r="C182" s="7">
        <v>41</v>
      </c>
    </row>
    <row r="183" customHeight="1" spans="1:3">
      <c r="A183" s="27">
        <v>2012999</v>
      </c>
      <c r="B183" s="27" t="s">
        <v>866</v>
      </c>
      <c r="C183" s="7">
        <v>0</v>
      </c>
    </row>
    <row r="184" customHeight="1" spans="1:3">
      <c r="A184" s="27">
        <v>20131</v>
      </c>
      <c r="B184" s="15" t="s">
        <v>867</v>
      </c>
      <c r="C184" s="6">
        <f>SUM(C185:C190)</f>
        <v>811</v>
      </c>
    </row>
    <row r="185" customHeight="1" spans="1:3">
      <c r="A185" s="27">
        <v>2013101</v>
      </c>
      <c r="B185" s="27" t="s">
        <v>762</v>
      </c>
      <c r="C185" s="7">
        <v>440</v>
      </c>
    </row>
    <row r="186" customHeight="1" spans="1:3">
      <c r="A186" s="27">
        <v>2013102</v>
      </c>
      <c r="B186" s="27" t="s">
        <v>763</v>
      </c>
      <c r="C186" s="7">
        <v>0</v>
      </c>
    </row>
    <row r="187" customHeight="1" spans="1:3">
      <c r="A187" s="27">
        <v>2013103</v>
      </c>
      <c r="B187" s="27" t="s">
        <v>764</v>
      </c>
      <c r="C187" s="7">
        <v>0</v>
      </c>
    </row>
    <row r="188" customHeight="1" spans="1:3">
      <c r="A188" s="27">
        <v>2013105</v>
      </c>
      <c r="B188" s="27" t="s">
        <v>868</v>
      </c>
      <c r="C188" s="7">
        <v>0</v>
      </c>
    </row>
    <row r="189" customHeight="1" spans="1:3">
      <c r="A189" s="27">
        <v>2013150</v>
      </c>
      <c r="B189" s="27" t="s">
        <v>771</v>
      </c>
      <c r="C189" s="7">
        <v>115</v>
      </c>
    </row>
    <row r="190" customHeight="1" spans="1:3">
      <c r="A190" s="27">
        <v>2013199</v>
      </c>
      <c r="B190" s="27" t="s">
        <v>869</v>
      </c>
      <c r="C190" s="7">
        <v>256</v>
      </c>
    </row>
    <row r="191" customHeight="1" spans="1:3">
      <c r="A191" s="27">
        <v>20132</v>
      </c>
      <c r="B191" s="15" t="s">
        <v>870</v>
      </c>
      <c r="C191" s="6">
        <f>SUM(C192:C197)</f>
        <v>1624</v>
      </c>
    </row>
    <row r="192" customHeight="1" spans="1:3">
      <c r="A192" s="27">
        <v>2013201</v>
      </c>
      <c r="B192" s="27" t="s">
        <v>762</v>
      </c>
      <c r="C192" s="7">
        <v>358</v>
      </c>
    </row>
    <row r="193" customHeight="1" spans="1:3">
      <c r="A193" s="27">
        <v>2013202</v>
      </c>
      <c r="B193" s="27" t="s">
        <v>763</v>
      </c>
      <c r="C193" s="7">
        <v>0</v>
      </c>
    </row>
    <row r="194" customHeight="1" spans="1:3">
      <c r="A194" s="27">
        <v>2013203</v>
      </c>
      <c r="B194" s="27" t="s">
        <v>764</v>
      </c>
      <c r="C194" s="7">
        <v>0</v>
      </c>
    </row>
    <row r="195" customHeight="1" spans="1:3">
      <c r="A195" s="27">
        <v>2013204</v>
      </c>
      <c r="B195" s="27" t="s">
        <v>871</v>
      </c>
      <c r="C195" s="7">
        <v>0</v>
      </c>
    </row>
    <row r="196" customHeight="1" spans="1:3">
      <c r="A196" s="27">
        <v>2013250</v>
      </c>
      <c r="B196" s="27" t="s">
        <v>771</v>
      </c>
      <c r="C196" s="7">
        <v>70</v>
      </c>
    </row>
    <row r="197" customHeight="1" spans="1:3">
      <c r="A197" s="27">
        <v>2013299</v>
      </c>
      <c r="B197" s="27" t="s">
        <v>872</v>
      </c>
      <c r="C197" s="7">
        <v>1196</v>
      </c>
    </row>
    <row r="198" customHeight="1" spans="1:3">
      <c r="A198" s="27">
        <v>20133</v>
      </c>
      <c r="B198" s="15" t="s">
        <v>873</v>
      </c>
      <c r="C198" s="6">
        <f>SUM(C199:C204)</f>
        <v>638</v>
      </c>
    </row>
    <row r="199" customHeight="1" spans="1:3">
      <c r="A199" s="27">
        <v>2013301</v>
      </c>
      <c r="B199" s="27" t="s">
        <v>762</v>
      </c>
      <c r="C199" s="7">
        <v>527</v>
      </c>
    </row>
    <row r="200" customHeight="1" spans="1:3">
      <c r="A200" s="27">
        <v>2013302</v>
      </c>
      <c r="B200" s="27" t="s">
        <v>763</v>
      </c>
      <c r="C200" s="7">
        <v>10</v>
      </c>
    </row>
    <row r="201" customHeight="1" spans="1:3">
      <c r="A201" s="27">
        <v>2013303</v>
      </c>
      <c r="B201" s="27" t="s">
        <v>764</v>
      </c>
      <c r="C201" s="7">
        <v>0</v>
      </c>
    </row>
    <row r="202" customHeight="1" spans="1:3">
      <c r="A202" s="27">
        <v>2013304</v>
      </c>
      <c r="B202" s="27" t="s">
        <v>874</v>
      </c>
      <c r="C202" s="7">
        <v>0</v>
      </c>
    </row>
    <row r="203" customHeight="1" spans="1:3">
      <c r="A203" s="27">
        <v>2013350</v>
      </c>
      <c r="B203" s="27" t="s">
        <v>771</v>
      </c>
      <c r="C203" s="7">
        <v>101</v>
      </c>
    </row>
    <row r="204" customHeight="1" spans="1:3">
      <c r="A204" s="27">
        <v>2013399</v>
      </c>
      <c r="B204" s="27" t="s">
        <v>875</v>
      </c>
      <c r="C204" s="7">
        <v>0</v>
      </c>
    </row>
    <row r="205" customHeight="1" spans="1:3">
      <c r="A205" s="27">
        <v>20134</v>
      </c>
      <c r="B205" s="15" t="s">
        <v>876</v>
      </c>
      <c r="C205" s="6">
        <f>SUM(C206:C212)</f>
        <v>114</v>
      </c>
    </row>
    <row r="206" customHeight="1" spans="1:3">
      <c r="A206" s="27">
        <v>2013401</v>
      </c>
      <c r="B206" s="27" t="s">
        <v>762</v>
      </c>
      <c r="C206" s="7">
        <v>103</v>
      </c>
    </row>
    <row r="207" customHeight="1" spans="1:3">
      <c r="A207" s="27">
        <v>2013402</v>
      </c>
      <c r="B207" s="27" t="s">
        <v>763</v>
      </c>
      <c r="C207" s="7">
        <v>0</v>
      </c>
    </row>
    <row r="208" customHeight="1" spans="1:3">
      <c r="A208" s="27">
        <v>2013403</v>
      </c>
      <c r="B208" s="27" t="s">
        <v>764</v>
      </c>
      <c r="C208" s="7">
        <v>0</v>
      </c>
    </row>
    <row r="209" customHeight="1" spans="1:3">
      <c r="A209" s="27">
        <v>2013404</v>
      </c>
      <c r="B209" s="27" t="s">
        <v>877</v>
      </c>
      <c r="C209" s="7">
        <v>0</v>
      </c>
    </row>
    <row r="210" customHeight="1" spans="1:3">
      <c r="A210" s="27">
        <v>2013405</v>
      </c>
      <c r="B210" s="27" t="s">
        <v>878</v>
      </c>
      <c r="C210" s="7">
        <v>0</v>
      </c>
    </row>
    <row r="211" customHeight="1" spans="1:3">
      <c r="A211" s="27">
        <v>2013450</v>
      </c>
      <c r="B211" s="27" t="s">
        <v>771</v>
      </c>
      <c r="C211" s="7">
        <v>11</v>
      </c>
    </row>
    <row r="212" customHeight="1" spans="1:3">
      <c r="A212" s="27">
        <v>2013499</v>
      </c>
      <c r="B212" s="27" t="s">
        <v>879</v>
      </c>
      <c r="C212" s="7">
        <v>0</v>
      </c>
    </row>
    <row r="213" customHeight="1" spans="1:3">
      <c r="A213" s="27">
        <v>20135</v>
      </c>
      <c r="B213" s="15" t="s">
        <v>880</v>
      </c>
      <c r="C213" s="6">
        <f>SUM(C214:C218)</f>
        <v>0</v>
      </c>
    </row>
    <row r="214" customHeight="1" spans="1:3">
      <c r="A214" s="27">
        <v>2013501</v>
      </c>
      <c r="B214" s="27" t="s">
        <v>762</v>
      </c>
      <c r="C214" s="7">
        <v>0</v>
      </c>
    </row>
    <row r="215" customHeight="1" spans="1:3">
      <c r="A215" s="27">
        <v>2013502</v>
      </c>
      <c r="B215" s="27" t="s">
        <v>763</v>
      </c>
      <c r="C215" s="7">
        <v>0</v>
      </c>
    </row>
    <row r="216" customHeight="1" spans="1:3">
      <c r="A216" s="27">
        <v>2013503</v>
      </c>
      <c r="B216" s="27" t="s">
        <v>764</v>
      </c>
      <c r="C216" s="7">
        <v>0</v>
      </c>
    </row>
    <row r="217" customHeight="1" spans="1:3">
      <c r="A217" s="27">
        <v>2013550</v>
      </c>
      <c r="B217" s="27" t="s">
        <v>771</v>
      </c>
      <c r="C217" s="7">
        <v>0</v>
      </c>
    </row>
    <row r="218" customHeight="1" spans="1:3">
      <c r="A218" s="27">
        <v>2013599</v>
      </c>
      <c r="B218" s="27" t="s">
        <v>881</v>
      </c>
      <c r="C218" s="7">
        <v>0</v>
      </c>
    </row>
    <row r="219" customHeight="1" spans="1:3">
      <c r="A219" s="27">
        <v>20136</v>
      </c>
      <c r="B219" s="15" t="s">
        <v>882</v>
      </c>
      <c r="C219" s="6">
        <f>SUM(C220:C224)</f>
        <v>0</v>
      </c>
    </row>
    <row r="220" customHeight="1" spans="1:3">
      <c r="A220" s="27">
        <v>2013601</v>
      </c>
      <c r="B220" s="27" t="s">
        <v>762</v>
      </c>
      <c r="C220" s="7">
        <v>0</v>
      </c>
    </row>
    <row r="221" customHeight="1" spans="1:3">
      <c r="A221" s="27">
        <v>2013602</v>
      </c>
      <c r="B221" s="27" t="s">
        <v>763</v>
      </c>
      <c r="C221" s="7">
        <v>0</v>
      </c>
    </row>
    <row r="222" customHeight="1" spans="1:3">
      <c r="A222" s="27">
        <v>2013603</v>
      </c>
      <c r="B222" s="27" t="s">
        <v>764</v>
      </c>
      <c r="C222" s="7">
        <v>0</v>
      </c>
    </row>
    <row r="223" customHeight="1" spans="1:3">
      <c r="A223" s="27">
        <v>2013650</v>
      </c>
      <c r="B223" s="27" t="s">
        <v>771</v>
      </c>
      <c r="C223" s="7">
        <v>0</v>
      </c>
    </row>
    <row r="224" customHeight="1" spans="1:3">
      <c r="A224" s="27">
        <v>2013699</v>
      </c>
      <c r="B224" s="27" t="s">
        <v>883</v>
      </c>
      <c r="C224" s="7">
        <v>0</v>
      </c>
    </row>
    <row r="225" customHeight="1" spans="1:3">
      <c r="A225" s="27">
        <v>20137</v>
      </c>
      <c r="B225" s="15" t="s">
        <v>884</v>
      </c>
      <c r="C225" s="6">
        <f>SUM(C226:C231)</f>
        <v>0</v>
      </c>
    </row>
    <row r="226" customHeight="1" spans="1:3">
      <c r="A226" s="27">
        <v>2013701</v>
      </c>
      <c r="B226" s="27" t="s">
        <v>762</v>
      </c>
      <c r="C226" s="7">
        <v>0</v>
      </c>
    </row>
    <row r="227" customHeight="1" spans="1:3">
      <c r="A227" s="27">
        <v>2013702</v>
      </c>
      <c r="B227" s="27" t="s">
        <v>763</v>
      </c>
      <c r="C227" s="7">
        <v>0</v>
      </c>
    </row>
    <row r="228" customHeight="1" spans="1:3">
      <c r="A228" s="27">
        <v>2013703</v>
      </c>
      <c r="B228" s="27" t="s">
        <v>764</v>
      </c>
      <c r="C228" s="7">
        <v>0</v>
      </c>
    </row>
    <row r="229" customHeight="1" spans="1:3">
      <c r="A229" s="27">
        <v>2013704</v>
      </c>
      <c r="B229" s="27" t="s">
        <v>885</v>
      </c>
      <c r="C229" s="7">
        <v>0</v>
      </c>
    </row>
    <row r="230" customHeight="1" spans="1:3">
      <c r="A230" s="27">
        <v>2013750</v>
      </c>
      <c r="B230" s="27" t="s">
        <v>771</v>
      </c>
      <c r="C230" s="7">
        <v>0</v>
      </c>
    </row>
    <row r="231" customHeight="1" spans="1:3">
      <c r="A231" s="27">
        <v>2013799</v>
      </c>
      <c r="B231" s="27" t="s">
        <v>886</v>
      </c>
      <c r="C231" s="7">
        <v>0</v>
      </c>
    </row>
    <row r="232" customHeight="1" spans="1:3">
      <c r="A232" s="27">
        <v>20138</v>
      </c>
      <c r="B232" s="15" t="s">
        <v>887</v>
      </c>
      <c r="C232" s="6">
        <f>SUM(C233:C246)</f>
        <v>1391</v>
      </c>
    </row>
    <row r="233" customHeight="1" spans="1:3">
      <c r="A233" s="27">
        <v>2013801</v>
      </c>
      <c r="B233" s="27" t="s">
        <v>762</v>
      </c>
      <c r="C233" s="7">
        <v>884</v>
      </c>
    </row>
    <row r="234" customHeight="1" spans="1:3">
      <c r="A234" s="27">
        <v>2013802</v>
      </c>
      <c r="B234" s="27" t="s">
        <v>763</v>
      </c>
      <c r="C234" s="7">
        <v>0</v>
      </c>
    </row>
    <row r="235" customHeight="1" spans="1:3">
      <c r="A235" s="27">
        <v>2013803</v>
      </c>
      <c r="B235" s="27" t="s">
        <v>764</v>
      </c>
      <c r="C235" s="7">
        <v>0</v>
      </c>
    </row>
    <row r="236" customHeight="1" spans="1:3">
      <c r="A236" s="27">
        <v>2013804</v>
      </c>
      <c r="B236" s="27" t="s">
        <v>888</v>
      </c>
      <c r="C236" s="7">
        <v>8</v>
      </c>
    </row>
    <row r="237" customHeight="1" spans="1:3">
      <c r="A237" s="27">
        <v>2013805</v>
      </c>
      <c r="B237" s="27" t="s">
        <v>889</v>
      </c>
      <c r="C237" s="7">
        <v>74</v>
      </c>
    </row>
    <row r="238" customHeight="1" spans="1:3">
      <c r="A238" s="27">
        <v>2013808</v>
      </c>
      <c r="B238" s="27" t="s">
        <v>803</v>
      </c>
      <c r="C238" s="7">
        <v>0</v>
      </c>
    </row>
    <row r="239" customHeight="1" spans="1:3">
      <c r="A239" s="27">
        <v>2013810</v>
      </c>
      <c r="B239" s="27" t="s">
        <v>890</v>
      </c>
      <c r="C239" s="7">
        <v>0</v>
      </c>
    </row>
    <row r="240" customHeight="1" spans="1:3">
      <c r="A240" s="27">
        <v>2013812</v>
      </c>
      <c r="B240" s="27" t="s">
        <v>891</v>
      </c>
      <c r="C240" s="7">
        <v>0</v>
      </c>
    </row>
    <row r="241" customHeight="1" spans="1:3">
      <c r="A241" s="27">
        <v>2013813</v>
      </c>
      <c r="B241" s="27" t="s">
        <v>892</v>
      </c>
      <c r="C241" s="7">
        <v>0</v>
      </c>
    </row>
    <row r="242" customHeight="1" spans="1:3">
      <c r="A242" s="27">
        <v>2013814</v>
      </c>
      <c r="B242" s="27" t="s">
        <v>893</v>
      </c>
      <c r="C242" s="7">
        <v>0</v>
      </c>
    </row>
    <row r="243" customHeight="1" spans="1:3">
      <c r="A243" s="27">
        <v>2013815</v>
      </c>
      <c r="B243" s="27" t="s">
        <v>894</v>
      </c>
      <c r="C243" s="7">
        <v>0</v>
      </c>
    </row>
    <row r="244" customHeight="1" spans="1:3">
      <c r="A244" s="27">
        <v>2013816</v>
      </c>
      <c r="B244" s="27" t="s">
        <v>895</v>
      </c>
      <c r="C244" s="7">
        <v>0</v>
      </c>
    </row>
    <row r="245" customHeight="1" spans="1:3">
      <c r="A245" s="27">
        <v>2013850</v>
      </c>
      <c r="B245" s="27" t="s">
        <v>771</v>
      </c>
      <c r="C245" s="7">
        <v>325</v>
      </c>
    </row>
    <row r="246" customHeight="1" spans="1:3">
      <c r="A246" s="27">
        <v>2013899</v>
      </c>
      <c r="B246" s="27" t="s">
        <v>896</v>
      </c>
      <c r="C246" s="7">
        <v>100</v>
      </c>
    </row>
    <row r="247" customHeight="1" spans="1:3">
      <c r="A247" s="27">
        <v>20199</v>
      </c>
      <c r="B247" s="15" t="s">
        <v>897</v>
      </c>
      <c r="C247" s="6">
        <f>SUM(C248:C249)</f>
        <v>0</v>
      </c>
    </row>
    <row r="248" customHeight="1" spans="1:3">
      <c r="A248" s="27">
        <v>2019901</v>
      </c>
      <c r="B248" s="27" t="s">
        <v>898</v>
      </c>
      <c r="C248" s="7">
        <v>0</v>
      </c>
    </row>
    <row r="249" customHeight="1" spans="1:3">
      <c r="A249" s="27">
        <v>2019999</v>
      </c>
      <c r="B249" s="27" t="s">
        <v>899</v>
      </c>
      <c r="C249" s="7">
        <v>0</v>
      </c>
    </row>
    <row r="250" customHeight="1" spans="1:3">
      <c r="A250" s="27">
        <v>202</v>
      </c>
      <c r="B250" s="15" t="s">
        <v>900</v>
      </c>
      <c r="C250" s="6">
        <f>SUM(C251,C258,C261,C264,C270,C275,C277,C282,C288)</f>
        <v>0</v>
      </c>
    </row>
    <row r="251" customHeight="1" spans="1:3">
      <c r="A251" s="27">
        <v>20201</v>
      </c>
      <c r="B251" s="15" t="s">
        <v>901</v>
      </c>
      <c r="C251" s="6">
        <f>SUM(C252:C257)</f>
        <v>0</v>
      </c>
    </row>
    <row r="252" customHeight="1" spans="1:3">
      <c r="A252" s="27">
        <v>2020101</v>
      </c>
      <c r="B252" s="27" t="s">
        <v>762</v>
      </c>
      <c r="C252" s="7">
        <v>0</v>
      </c>
    </row>
    <row r="253" customHeight="1" spans="1:3">
      <c r="A253" s="27">
        <v>2020102</v>
      </c>
      <c r="B253" s="27" t="s">
        <v>763</v>
      </c>
      <c r="C253" s="7">
        <v>0</v>
      </c>
    </row>
    <row r="254" customHeight="1" spans="1:3">
      <c r="A254" s="27">
        <v>2020103</v>
      </c>
      <c r="B254" s="27" t="s">
        <v>764</v>
      </c>
      <c r="C254" s="7">
        <v>0</v>
      </c>
    </row>
    <row r="255" customHeight="1" spans="1:3">
      <c r="A255" s="27">
        <v>2020104</v>
      </c>
      <c r="B255" s="27" t="s">
        <v>868</v>
      </c>
      <c r="C255" s="7">
        <v>0</v>
      </c>
    </row>
    <row r="256" customHeight="1" spans="1:3">
      <c r="A256" s="27">
        <v>2020150</v>
      </c>
      <c r="B256" s="27" t="s">
        <v>771</v>
      </c>
      <c r="C256" s="7">
        <v>0</v>
      </c>
    </row>
    <row r="257" customHeight="1" spans="1:3">
      <c r="A257" s="27">
        <v>2020199</v>
      </c>
      <c r="B257" s="27" t="s">
        <v>902</v>
      </c>
      <c r="C257" s="7">
        <v>0</v>
      </c>
    </row>
    <row r="258" customHeight="1" spans="1:3">
      <c r="A258" s="27">
        <v>20202</v>
      </c>
      <c r="B258" s="15" t="s">
        <v>903</v>
      </c>
      <c r="C258" s="6">
        <f>SUM(C259:C260)</f>
        <v>0</v>
      </c>
    </row>
    <row r="259" customHeight="1" spans="1:3">
      <c r="A259" s="27">
        <v>2020201</v>
      </c>
      <c r="B259" s="27" t="s">
        <v>904</v>
      </c>
      <c r="C259" s="7">
        <v>0</v>
      </c>
    </row>
    <row r="260" customHeight="1" spans="1:3">
      <c r="A260" s="27">
        <v>2020202</v>
      </c>
      <c r="B260" s="27" t="s">
        <v>905</v>
      </c>
      <c r="C260" s="7">
        <v>0</v>
      </c>
    </row>
    <row r="261" customHeight="1" spans="1:3">
      <c r="A261" s="27">
        <v>20203</v>
      </c>
      <c r="B261" s="15" t="s">
        <v>906</v>
      </c>
      <c r="C261" s="6">
        <f>SUM(C262:C263)</f>
        <v>0</v>
      </c>
    </row>
    <row r="262" customHeight="1" spans="1:3">
      <c r="A262" s="27">
        <v>2020304</v>
      </c>
      <c r="B262" s="27" t="s">
        <v>907</v>
      </c>
      <c r="C262" s="7">
        <v>0</v>
      </c>
    </row>
    <row r="263" customHeight="1" spans="1:3">
      <c r="A263" s="27">
        <v>2020306</v>
      </c>
      <c r="B263" s="27" t="s">
        <v>908</v>
      </c>
      <c r="C263" s="7">
        <v>0</v>
      </c>
    </row>
    <row r="264" customHeight="1" spans="1:3">
      <c r="A264" s="27">
        <v>20204</v>
      </c>
      <c r="B264" s="15" t="s">
        <v>909</v>
      </c>
      <c r="C264" s="6">
        <f>SUM(C265:C269)</f>
        <v>0</v>
      </c>
    </row>
    <row r="265" customHeight="1" spans="1:3">
      <c r="A265" s="27">
        <v>2020401</v>
      </c>
      <c r="B265" s="27" t="s">
        <v>910</v>
      </c>
      <c r="C265" s="7">
        <v>0</v>
      </c>
    </row>
    <row r="266" customHeight="1" spans="1:3">
      <c r="A266" s="27">
        <v>2020402</v>
      </c>
      <c r="B266" s="27" t="s">
        <v>911</v>
      </c>
      <c r="C266" s="7">
        <v>0</v>
      </c>
    </row>
    <row r="267" customHeight="1" spans="1:3">
      <c r="A267" s="27">
        <v>2020403</v>
      </c>
      <c r="B267" s="27" t="s">
        <v>912</v>
      </c>
      <c r="C267" s="7">
        <v>0</v>
      </c>
    </row>
    <row r="268" customHeight="1" spans="1:3">
      <c r="A268" s="27">
        <v>2020404</v>
      </c>
      <c r="B268" s="27" t="s">
        <v>913</v>
      </c>
      <c r="C268" s="7">
        <v>0</v>
      </c>
    </row>
    <row r="269" customHeight="1" spans="1:3">
      <c r="A269" s="27">
        <v>2020499</v>
      </c>
      <c r="B269" s="27" t="s">
        <v>914</v>
      </c>
      <c r="C269" s="7">
        <v>0</v>
      </c>
    </row>
    <row r="270" customHeight="1" spans="1:3">
      <c r="A270" s="27">
        <v>20205</v>
      </c>
      <c r="B270" s="15" t="s">
        <v>915</v>
      </c>
      <c r="C270" s="6">
        <f>SUM(C271:C274)</f>
        <v>0</v>
      </c>
    </row>
    <row r="271" customHeight="1" spans="1:3">
      <c r="A271" s="27">
        <v>2020503</v>
      </c>
      <c r="B271" s="27" t="s">
        <v>916</v>
      </c>
      <c r="C271" s="7">
        <v>0</v>
      </c>
    </row>
    <row r="272" customHeight="1" spans="1:3">
      <c r="A272" s="27">
        <v>2020504</v>
      </c>
      <c r="B272" s="27" t="s">
        <v>917</v>
      </c>
      <c r="C272" s="7">
        <v>0</v>
      </c>
    </row>
    <row r="273" customHeight="1" spans="1:3">
      <c r="A273" s="27">
        <v>2020505</v>
      </c>
      <c r="B273" s="27" t="s">
        <v>918</v>
      </c>
      <c r="C273" s="7">
        <v>0</v>
      </c>
    </row>
    <row r="274" customHeight="1" spans="1:3">
      <c r="A274" s="27">
        <v>2020599</v>
      </c>
      <c r="B274" s="27" t="s">
        <v>919</v>
      </c>
      <c r="C274" s="7">
        <v>0</v>
      </c>
    </row>
    <row r="275" customHeight="1" spans="1:3">
      <c r="A275" s="27">
        <v>20206</v>
      </c>
      <c r="B275" s="15" t="s">
        <v>920</v>
      </c>
      <c r="C275" s="6">
        <f>C276</f>
        <v>0</v>
      </c>
    </row>
    <row r="276" customHeight="1" spans="1:3">
      <c r="A276" s="27">
        <v>2020601</v>
      </c>
      <c r="B276" s="27" t="s">
        <v>921</v>
      </c>
      <c r="C276" s="7">
        <v>0</v>
      </c>
    </row>
    <row r="277" customHeight="1" spans="1:3">
      <c r="A277" s="27">
        <v>20207</v>
      </c>
      <c r="B277" s="15" t="s">
        <v>922</v>
      </c>
      <c r="C277" s="6">
        <f>SUM(C278:C281)</f>
        <v>0</v>
      </c>
    </row>
    <row r="278" customHeight="1" spans="1:3">
      <c r="A278" s="27">
        <v>2020701</v>
      </c>
      <c r="B278" s="27" t="s">
        <v>923</v>
      </c>
      <c r="C278" s="7">
        <v>0</v>
      </c>
    </row>
    <row r="279" customHeight="1" spans="1:3">
      <c r="A279" s="27">
        <v>2020702</v>
      </c>
      <c r="B279" s="27" t="s">
        <v>924</v>
      </c>
      <c r="C279" s="7">
        <v>0</v>
      </c>
    </row>
    <row r="280" customHeight="1" spans="1:3">
      <c r="A280" s="27">
        <v>2020703</v>
      </c>
      <c r="B280" s="27" t="s">
        <v>925</v>
      </c>
      <c r="C280" s="7">
        <v>0</v>
      </c>
    </row>
    <row r="281" customHeight="1" spans="1:3">
      <c r="A281" s="27">
        <v>2020799</v>
      </c>
      <c r="B281" s="27" t="s">
        <v>926</v>
      </c>
      <c r="C281" s="7">
        <v>0</v>
      </c>
    </row>
    <row r="282" customHeight="1" spans="1:3">
      <c r="A282" s="27">
        <v>20208</v>
      </c>
      <c r="B282" s="15" t="s">
        <v>927</v>
      </c>
      <c r="C282" s="6">
        <f>SUM(C283:C287)</f>
        <v>0</v>
      </c>
    </row>
    <row r="283" customHeight="1" spans="1:3">
      <c r="A283" s="27">
        <v>2020801</v>
      </c>
      <c r="B283" s="27" t="s">
        <v>762</v>
      </c>
      <c r="C283" s="7">
        <v>0</v>
      </c>
    </row>
    <row r="284" customHeight="1" spans="1:3">
      <c r="A284" s="27">
        <v>2020802</v>
      </c>
      <c r="B284" s="27" t="s">
        <v>763</v>
      </c>
      <c r="C284" s="7">
        <v>0</v>
      </c>
    </row>
    <row r="285" customHeight="1" spans="1:3">
      <c r="A285" s="27">
        <v>2020803</v>
      </c>
      <c r="B285" s="27" t="s">
        <v>764</v>
      </c>
      <c r="C285" s="7">
        <v>0</v>
      </c>
    </row>
    <row r="286" customHeight="1" spans="1:3">
      <c r="A286" s="27">
        <v>2020850</v>
      </c>
      <c r="B286" s="27" t="s">
        <v>771</v>
      </c>
      <c r="C286" s="7">
        <v>0</v>
      </c>
    </row>
    <row r="287" customHeight="1" spans="1:3">
      <c r="A287" s="27">
        <v>2020899</v>
      </c>
      <c r="B287" s="27" t="s">
        <v>928</v>
      </c>
      <c r="C287" s="7">
        <v>0</v>
      </c>
    </row>
    <row r="288" customHeight="1" spans="1:3">
      <c r="A288" s="27">
        <v>20299</v>
      </c>
      <c r="B288" s="15" t="s">
        <v>929</v>
      </c>
      <c r="C288" s="6">
        <f>C289</f>
        <v>0</v>
      </c>
    </row>
    <row r="289" customHeight="1" spans="1:3">
      <c r="A289" s="27">
        <v>2029901</v>
      </c>
      <c r="B289" s="27" t="s">
        <v>930</v>
      </c>
      <c r="C289" s="7">
        <v>0</v>
      </c>
    </row>
    <row r="290" customHeight="1" spans="1:3">
      <c r="A290" s="27">
        <v>203</v>
      </c>
      <c r="B290" s="15" t="s">
        <v>931</v>
      </c>
      <c r="C290" s="6">
        <f>SUM(C291,C293,C295,C297,C307)</f>
        <v>0</v>
      </c>
    </row>
    <row r="291" customHeight="1" spans="1:3">
      <c r="A291" s="27">
        <v>20301</v>
      </c>
      <c r="B291" s="15" t="s">
        <v>932</v>
      </c>
      <c r="C291" s="6">
        <f>C292</f>
        <v>0</v>
      </c>
    </row>
    <row r="292" customHeight="1" spans="1:3">
      <c r="A292" s="27">
        <v>2030101</v>
      </c>
      <c r="B292" s="27" t="s">
        <v>933</v>
      </c>
      <c r="C292" s="7">
        <v>0</v>
      </c>
    </row>
    <row r="293" customHeight="1" spans="1:3">
      <c r="A293" s="27">
        <v>20304</v>
      </c>
      <c r="B293" s="15" t="s">
        <v>934</v>
      </c>
      <c r="C293" s="6">
        <f>C294</f>
        <v>0</v>
      </c>
    </row>
    <row r="294" customHeight="1" spans="1:3">
      <c r="A294" s="27">
        <v>2030401</v>
      </c>
      <c r="B294" s="27" t="s">
        <v>935</v>
      </c>
      <c r="C294" s="7">
        <v>0</v>
      </c>
    </row>
    <row r="295" customHeight="1" spans="1:3">
      <c r="A295" s="27">
        <v>20305</v>
      </c>
      <c r="B295" s="15" t="s">
        <v>936</v>
      </c>
      <c r="C295" s="6">
        <f>C296</f>
        <v>0</v>
      </c>
    </row>
    <row r="296" customHeight="1" spans="1:3">
      <c r="A296" s="27">
        <v>2030501</v>
      </c>
      <c r="B296" s="27" t="s">
        <v>937</v>
      </c>
      <c r="C296" s="7">
        <v>0</v>
      </c>
    </row>
    <row r="297" customHeight="1" spans="1:3">
      <c r="A297" s="27">
        <v>20306</v>
      </c>
      <c r="B297" s="15" t="s">
        <v>938</v>
      </c>
      <c r="C297" s="6">
        <f>SUM(C298:C306)</f>
        <v>0</v>
      </c>
    </row>
    <row r="298" customHeight="1" spans="1:3">
      <c r="A298" s="27">
        <v>2030601</v>
      </c>
      <c r="B298" s="27" t="s">
        <v>939</v>
      </c>
      <c r="C298" s="7">
        <v>0</v>
      </c>
    </row>
    <row r="299" customHeight="1" spans="1:3">
      <c r="A299" s="27">
        <v>2030602</v>
      </c>
      <c r="B299" s="27" t="s">
        <v>940</v>
      </c>
      <c r="C299" s="7">
        <v>0</v>
      </c>
    </row>
    <row r="300" customHeight="1" spans="1:3">
      <c r="A300" s="27">
        <v>2030603</v>
      </c>
      <c r="B300" s="27" t="s">
        <v>941</v>
      </c>
      <c r="C300" s="7">
        <v>0</v>
      </c>
    </row>
    <row r="301" customHeight="1" spans="1:3">
      <c r="A301" s="27">
        <v>2030604</v>
      </c>
      <c r="B301" s="27" t="s">
        <v>942</v>
      </c>
      <c r="C301" s="7">
        <v>0</v>
      </c>
    </row>
    <row r="302" customHeight="1" spans="1:3">
      <c r="A302" s="27">
        <v>2030605</v>
      </c>
      <c r="B302" s="27" t="s">
        <v>943</v>
      </c>
      <c r="C302" s="7">
        <v>0</v>
      </c>
    </row>
    <row r="303" customHeight="1" spans="1:3">
      <c r="A303" s="27">
        <v>2030606</v>
      </c>
      <c r="B303" s="27" t="s">
        <v>944</v>
      </c>
      <c r="C303" s="7">
        <v>0</v>
      </c>
    </row>
    <row r="304" customHeight="1" spans="1:3">
      <c r="A304" s="27">
        <v>2030607</v>
      </c>
      <c r="B304" s="27" t="s">
        <v>945</v>
      </c>
      <c r="C304" s="7">
        <v>0</v>
      </c>
    </row>
    <row r="305" customHeight="1" spans="1:3">
      <c r="A305" s="27">
        <v>2030608</v>
      </c>
      <c r="B305" s="27" t="s">
        <v>946</v>
      </c>
      <c r="C305" s="7">
        <v>0</v>
      </c>
    </row>
    <row r="306" customHeight="1" spans="1:3">
      <c r="A306" s="27">
        <v>2030699</v>
      </c>
      <c r="B306" s="27" t="s">
        <v>947</v>
      </c>
      <c r="C306" s="7">
        <v>0</v>
      </c>
    </row>
    <row r="307" customHeight="1" spans="1:3">
      <c r="A307" s="27">
        <v>20399</v>
      </c>
      <c r="B307" s="15" t="s">
        <v>948</v>
      </c>
      <c r="C307" s="6">
        <f>C308</f>
        <v>0</v>
      </c>
    </row>
    <row r="308" customHeight="1" spans="1:3">
      <c r="A308" s="27">
        <v>2039901</v>
      </c>
      <c r="B308" s="27" t="s">
        <v>949</v>
      </c>
      <c r="C308" s="7">
        <v>0</v>
      </c>
    </row>
    <row r="309" customHeight="1" spans="1:3">
      <c r="A309" s="27">
        <v>204</v>
      </c>
      <c r="B309" s="15" t="s">
        <v>950</v>
      </c>
      <c r="C309" s="6">
        <f>SUM(C310,C313,C324,C331,C339,C348,C364,C374,C384,C392,C398)</f>
        <v>10835</v>
      </c>
    </row>
    <row r="310" customHeight="1" spans="1:3">
      <c r="A310" s="27">
        <v>20401</v>
      </c>
      <c r="B310" s="15" t="s">
        <v>951</v>
      </c>
      <c r="C310" s="6">
        <f>SUM(C311:C312)</f>
        <v>0</v>
      </c>
    </row>
    <row r="311" customHeight="1" spans="1:3">
      <c r="A311" s="27">
        <v>2040101</v>
      </c>
      <c r="B311" s="27" t="s">
        <v>952</v>
      </c>
      <c r="C311" s="7">
        <v>0</v>
      </c>
    </row>
    <row r="312" customHeight="1" spans="1:3">
      <c r="A312" s="27">
        <v>2040199</v>
      </c>
      <c r="B312" s="27" t="s">
        <v>953</v>
      </c>
      <c r="C312" s="7">
        <v>0</v>
      </c>
    </row>
    <row r="313" customHeight="1" spans="1:3">
      <c r="A313" s="27">
        <v>20402</v>
      </c>
      <c r="B313" s="15" t="s">
        <v>954</v>
      </c>
      <c r="C313" s="6">
        <f>SUM(C314:C323)</f>
        <v>10287</v>
      </c>
    </row>
    <row r="314" customHeight="1" spans="1:3">
      <c r="A314" s="27">
        <v>2040201</v>
      </c>
      <c r="B314" s="27" t="s">
        <v>762</v>
      </c>
      <c r="C314" s="7">
        <v>3745</v>
      </c>
    </row>
    <row r="315" customHeight="1" spans="1:3">
      <c r="A315" s="27">
        <v>2040202</v>
      </c>
      <c r="B315" s="27" t="s">
        <v>763</v>
      </c>
      <c r="C315" s="7">
        <v>1022</v>
      </c>
    </row>
    <row r="316" customHeight="1" spans="1:3">
      <c r="A316" s="27">
        <v>2040203</v>
      </c>
      <c r="B316" s="27" t="s">
        <v>764</v>
      </c>
      <c r="C316" s="7">
        <v>0</v>
      </c>
    </row>
    <row r="317" customHeight="1" spans="1:3">
      <c r="A317" s="27">
        <v>2040219</v>
      </c>
      <c r="B317" s="27" t="s">
        <v>803</v>
      </c>
      <c r="C317" s="7">
        <v>250</v>
      </c>
    </row>
    <row r="318" customHeight="1" spans="1:3">
      <c r="A318" s="27">
        <v>2040220</v>
      </c>
      <c r="B318" s="27" t="s">
        <v>955</v>
      </c>
      <c r="C318" s="7">
        <v>132</v>
      </c>
    </row>
    <row r="319" customHeight="1" spans="1:3">
      <c r="A319" s="27">
        <v>2040221</v>
      </c>
      <c r="B319" s="27" t="s">
        <v>956</v>
      </c>
      <c r="C319" s="7">
        <v>0</v>
      </c>
    </row>
    <row r="320" customHeight="1" spans="1:3">
      <c r="A320" s="27">
        <v>2040222</v>
      </c>
      <c r="B320" s="27" t="s">
        <v>957</v>
      </c>
      <c r="C320" s="7">
        <v>0</v>
      </c>
    </row>
    <row r="321" customHeight="1" spans="1:3">
      <c r="A321" s="27">
        <v>2040223</v>
      </c>
      <c r="B321" s="27" t="s">
        <v>958</v>
      </c>
      <c r="C321" s="7">
        <v>0</v>
      </c>
    </row>
    <row r="322" customHeight="1" spans="1:3">
      <c r="A322" s="27">
        <v>2040250</v>
      </c>
      <c r="B322" s="27" t="s">
        <v>771</v>
      </c>
      <c r="C322" s="7">
        <v>581</v>
      </c>
    </row>
    <row r="323" customHeight="1" spans="1:3">
      <c r="A323" s="27">
        <v>2040299</v>
      </c>
      <c r="B323" s="27" t="s">
        <v>959</v>
      </c>
      <c r="C323" s="7">
        <v>4557</v>
      </c>
    </row>
    <row r="324" customHeight="1" spans="1:3">
      <c r="A324" s="27">
        <v>20403</v>
      </c>
      <c r="B324" s="15" t="s">
        <v>960</v>
      </c>
      <c r="C324" s="6">
        <f>SUM(C325:C330)</f>
        <v>0</v>
      </c>
    </row>
    <row r="325" customHeight="1" spans="1:3">
      <c r="A325" s="27">
        <v>2040301</v>
      </c>
      <c r="B325" s="27" t="s">
        <v>762</v>
      </c>
      <c r="C325" s="7">
        <v>0</v>
      </c>
    </row>
    <row r="326" customHeight="1" spans="1:3">
      <c r="A326" s="27">
        <v>2040302</v>
      </c>
      <c r="B326" s="27" t="s">
        <v>763</v>
      </c>
      <c r="C326" s="7">
        <v>0</v>
      </c>
    </row>
    <row r="327" customHeight="1" spans="1:3">
      <c r="A327" s="27">
        <v>2040303</v>
      </c>
      <c r="B327" s="27" t="s">
        <v>764</v>
      </c>
      <c r="C327" s="7">
        <v>0</v>
      </c>
    </row>
    <row r="328" customHeight="1" spans="1:3">
      <c r="A328" s="27">
        <v>2040304</v>
      </c>
      <c r="B328" s="27" t="s">
        <v>961</v>
      </c>
      <c r="C328" s="7">
        <v>0</v>
      </c>
    </row>
    <row r="329" customHeight="1" spans="1:3">
      <c r="A329" s="27">
        <v>2040350</v>
      </c>
      <c r="B329" s="27" t="s">
        <v>771</v>
      </c>
      <c r="C329" s="7">
        <v>0</v>
      </c>
    </row>
    <row r="330" customHeight="1" spans="1:3">
      <c r="A330" s="27">
        <v>2040399</v>
      </c>
      <c r="B330" s="27" t="s">
        <v>962</v>
      </c>
      <c r="C330" s="7">
        <v>0</v>
      </c>
    </row>
    <row r="331" customHeight="1" spans="1:3">
      <c r="A331" s="27">
        <v>20404</v>
      </c>
      <c r="B331" s="15" t="s">
        <v>963</v>
      </c>
      <c r="C331" s="6">
        <f>SUM(C332:C338)</f>
        <v>38</v>
      </c>
    </row>
    <row r="332" customHeight="1" spans="1:3">
      <c r="A332" s="27">
        <v>2040401</v>
      </c>
      <c r="B332" s="27" t="s">
        <v>762</v>
      </c>
      <c r="C332" s="7">
        <v>0</v>
      </c>
    </row>
    <row r="333" customHeight="1" spans="1:3">
      <c r="A333" s="27">
        <v>2040402</v>
      </c>
      <c r="B333" s="27" t="s">
        <v>763</v>
      </c>
      <c r="C333" s="7">
        <v>38</v>
      </c>
    </row>
    <row r="334" customHeight="1" spans="1:3">
      <c r="A334" s="27">
        <v>2040403</v>
      </c>
      <c r="B334" s="27" t="s">
        <v>764</v>
      </c>
      <c r="C334" s="7">
        <v>0</v>
      </c>
    </row>
    <row r="335" customHeight="1" spans="1:3">
      <c r="A335" s="27">
        <v>2040409</v>
      </c>
      <c r="B335" s="27" t="s">
        <v>964</v>
      </c>
      <c r="C335" s="7">
        <v>0</v>
      </c>
    </row>
    <row r="336" customHeight="1" spans="1:3">
      <c r="A336" s="27">
        <v>2040410</v>
      </c>
      <c r="B336" s="27" t="s">
        <v>965</v>
      </c>
      <c r="C336" s="7">
        <v>0</v>
      </c>
    </row>
    <row r="337" customHeight="1" spans="1:3">
      <c r="A337" s="27">
        <v>2040450</v>
      </c>
      <c r="B337" s="27" t="s">
        <v>771</v>
      </c>
      <c r="C337" s="7">
        <v>0</v>
      </c>
    </row>
    <row r="338" customHeight="1" spans="1:3">
      <c r="A338" s="27">
        <v>2040499</v>
      </c>
      <c r="B338" s="27" t="s">
        <v>966</v>
      </c>
      <c r="C338" s="7">
        <v>0</v>
      </c>
    </row>
    <row r="339" customHeight="1" spans="1:3">
      <c r="A339" s="27">
        <v>20405</v>
      </c>
      <c r="B339" s="15" t="s">
        <v>967</v>
      </c>
      <c r="C339" s="6">
        <f>SUM(C340:C347)</f>
        <v>9</v>
      </c>
    </row>
    <row r="340" customHeight="1" spans="1:3">
      <c r="A340" s="27">
        <v>2040501</v>
      </c>
      <c r="B340" s="27" t="s">
        <v>762</v>
      </c>
      <c r="C340" s="7">
        <v>9</v>
      </c>
    </row>
    <row r="341" customHeight="1" spans="1:3">
      <c r="A341" s="27">
        <v>2040502</v>
      </c>
      <c r="B341" s="27" t="s">
        <v>763</v>
      </c>
      <c r="C341" s="7">
        <v>0</v>
      </c>
    </row>
    <row r="342" customHeight="1" spans="1:3">
      <c r="A342" s="27">
        <v>2040503</v>
      </c>
      <c r="B342" s="27" t="s">
        <v>764</v>
      </c>
      <c r="C342" s="7">
        <v>0</v>
      </c>
    </row>
    <row r="343" customHeight="1" spans="1:3">
      <c r="A343" s="27">
        <v>2040504</v>
      </c>
      <c r="B343" s="27" t="s">
        <v>968</v>
      </c>
      <c r="C343" s="7">
        <v>0</v>
      </c>
    </row>
    <row r="344" customHeight="1" spans="1:3">
      <c r="A344" s="27">
        <v>2040505</v>
      </c>
      <c r="B344" s="27" t="s">
        <v>969</v>
      </c>
      <c r="C344" s="7">
        <v>0</v>
      </c>
    </row>
    <row r="345" customHeight="1" spans="1:3">
      <c r="A345" s="27">
        <v>2040506</v>
      </c>
      <c r="B345" s="27" t="s">
        <v>970</v>
      </c>
      <c r="C345" s="7">
        <v>0</v>
      </c>
    </row>
    <row r="346" customHeight="1" spans="1:3">
      <c r="A346" s="27">
        <v>2040550</v>
      </c>
      <c r="B346" s="27" t="s">
        <v>771</v>
      </c>
      <c r="C346" s="7">
        <v>0</v>
      </c>
    </row>
    <row r="347" customHeight="1" spans="1:3">
      <c r="A347" s="27">
        <v>2040599</v>
      </c>
      <c r="B347" s="27" t="s">
        <v>971</v>
      </c>
      <c r="C347" s="7">
        <v>0</v>
      </c>
    </row>
    <row r="348" customHeight="1" spans="1:3">
      <c r="A348" s="27">
        <v>20406</v>
      </c>
      <c r="B348" s="15" t="s">
        <v>972</v>
      </c>
      <c r="C348" s="6">
        <f>SUM(C349:C363)</f>
        <v>501</v>
      </c>
    </row>
    <row r="349" customHeight="1" spans="1:3">
      <c r="A349" s="27">
        <v>2040601</v>
      </c>
      <c r="B349" s="27" t="s">
        <v>762</v>
      </c>
      <c r="C349" s="7">
        <v>297</v>
      </c>
    </row>
    <row r="350" customHeight="1" spans="1:3">
      <c r="A350" s="27">
        <v>2040602</v>
      </c>
      <c r="B350" s="27" t="s">
        <v>763</v>
      </c>
      <c r="C350" s="7">
        <v>82</v>
      </c>
    </row>
    <row r="351" customHeight="1" spans="1:3">
      <c r="A351" s="27">
        <v>2040603</v>
      </c>
      <c r="B351" s="27" t="s">
        <v>764</v>
      </c>
      <c r="C351" s="7">
        <v>0</v>
      </c>
    </row>
    <row r="352" customHeight="1" spans="1:3">
      <c r="A352" s="27">
        <v>2040604</v>
      </c>
      <c r="B352" s="27" t="s">
        <v>973</v>
      </c>
      <c r="C352" s="7">
        <v>17</v>
      </c>
    </row>
    <row r="353" customHeight="1" spans="1:3">
      <c r="A353" s="27">
        <v>2040605</v>
      </c>
      <c r="B353" s="27" t="s">
        <v>974</v>
      </c>
      <c r="C353" s="7">
        <v>0</v>
      </c>
    </row>
    <row r="354" customHeight="1" spans="1:3">
      <c r="A354" s="27">
        <v>2040606</v>
      </c>
      <c r="B354" s="27" t="s">
        <v>975</v>
      </c>
      <c r="C354" s="7">
        <v>0</v>
      </c>
    </row>
    <row r="355" customHeight="1" spans="1:3">
      <c r="A355" s="27">
        <v>2040607</v>
      </c>
      <c r="B355" s="27" t="s">
        <v>976</v>
      </c>
      <c r="C355" s="7">
        <v>7</v>
      </c>
    </row>
    <row r="356" customHeight="1" spans="1:3">
      <c r="A356" s="27">
        <v>2040608</v>
      </c>
      <c r="B356" s="27" t="s">
        <v>977</v>
      </c>
      <c r="C356" s="7">
        <v>0</v>
      </c>
    </row>
    <row r="357" customHeight="1" spans="1:3">
      <c r="A357" s="27">
        <v>2040609</v>
      </c>
      <c r="B357" s="27" t="s">
        <v>978</v>
      </c>
      <c r="C357" s="7">
        <v>0</v>
      </c>
    </row>
    <row r="358" customHeight="1" spans="1:3">
      <c r="A358" s="27">
        <v>2040610</v>
      </c>
      <c r="B358" s="27" t="s">
        <v>979</v>
      </c>
      <c r="C358" s="7">
        <v>0</v>
      </c>
    </row>
    <row r="359" customHeight="1" spans="1:3">
      <c r="A359" s="27">
        <v>2040611</v>
      </c>
      <c r="B359" s="27" t="s">
        <v>980</v>
      </c>
      <c r="C359" s="7">
        <v>0</v>
      </c>
    </row>
    <row r="360" customHeight="1" spans="1:3">
      <c r="A360" s="27">
        <v>2040612</v>
      </c>
      <c r="B360" s="27" t="s">
        <v>981</v>
      </c>
      <c r="C360" s="7">
        <v>0</v>
      </c>
    </row>
    <row r="361" customHeight="1" spans="1:3">
      <c r="A361" s="27">
        <v>2040613</v>
      </c>
      <c r="B361" s="27" t="s">
        <v>803</v>
      </c>
      <c r="C361" s="7">
        <v>0</v>
      </c>
    </row>
    <row r="362" customHeight="1" spans="1:3">
      <c r="A362" s="27">
        <v>2040650</v>
      </c>
      <c r="B362" s="27" t="s">
        <v>771</v>
      </c>
      <c r="C362" s="7">
        <v>98</v>
      </c>
    </row>
    <row r="363" customHeight="1" spans="1:3">
      <c r="A363" s="27">
        <v>2040699</v>
      </c>
      <c r="B363" s="27" t="s">
        <v>982</v>
      </c>
      <c r="C363" s="7">
        <v>0</v>
      </c>
    </row>
    <row r="364" customHeight="1" spans="1:3">
      <c r="A364" s="27">
        <v>20407</v>
      </c>
      <c r="B364" s="15" t="s">
        <v>983</v>
      </c>
      <c r="C364" s="6">
        <f>SUM(C365:C373)</f>
        <v>0</v>
      </c>
    </row>
    <row r="365" customHeight="1" spans="1:3">
      <c r="A365" s="27">
        <v>2040701</v>
      </c>
      <c r="B365" s="27" t="s">
        <v>762</v>
      </c>
      <c r="C365" s="7">
        <v>0</v>
      </c>
    </row>
    <row r="366" customHeight="1" spans="1:3">
      <c r="A366" s="27">
        <v>2040702</v>
      </c>
      <c r="B366" s="27" t="s">
        <v>763</v>
      </c>
      <c r="C366" s="7">
        <v>0</v>
      </c>
    </row>
    <row r="367" customHeight="1" spans="1:3">
      <c r="A367" s="27">
        <v>2040703</v>
      </c>
      <c r="B367" s="27" t="s">
        <v>764</v>
      </c>
      <c r="C367" s="7">
        <v>0</v>
      </c>
    </row>
    <row r="368" customHeight="1" spans="1:3">
      <c r="A368" s="27">
        <v>2040704</v>
      </c>
      <c r="B368" s="27" t="s">
        <v>984</v>
      </c>
      <c r="C368" s="7">
        <v>0</v>
      </c>
    </row>
    <row r="369" customHeight="1" spans="1:3">
      <c r="A369" s="27">
        <v>2040705</v>
      </c>
      <c r="B369" s="27" t="s">
        <v>985</v>
      </c>
      <c r="C369" s="7">
        <v>0</v>
      </c>
    </row>
    <row r="370" customHeight="1" spans="1:3">
      <c r="A370" s="27">
        <v>2040706</v>
      </c>
      <c r="B370" s="27" t="s">
        <v>986</v>
      </c>
      <c r="C370" s="7">
        <v>0</v>
      </c>
    </row>
    <row r="371" customHeight="1" spans="1:3">
      <c r="A371" s="27">
        <v>2040707</v>
      </c>
      <c r="B371" s="27" t="s">
        <v>803</v>
      </c>
      <c r="C371" s="7">
        <v>0</v>
      </c>
    </row>
    <row r="372" customHeight="1" spans="1:3">
      <c r="A372" s="27">
        <v>2040750</v>
      </c>
      <c r="B372" s="27" t="s">
        <v>771</v>
      </c>
      <c r="C372" s="7">
        <v>0</v>
      </c>
    </row>
    <row r="373" customHeight="1" spans="1:3">
      <c r="A373" s="27">
        <v>2040799</v>
      </c>
      <c r="B373" s="27" t="s">
        <v>987</v>
      </c>
      <c r="C373" s="7">
        <v>0</v>
      </c>
    </row>
    <row r="374" customHeight="1" spans="1:3">
      <c r="A374" s="27">
        <v>20408</v>
      </c>
      <c r="B374" s="15" t="s">
        <v>988</v>
      </c>
      <c r="C374" s="6">
        <f>SUM(C375:C383)</f>
        <v>0</v>
      </c>
    </row>
    <row r="375" customHeight="1" spans="1:3">
      <c r="A375" s="27">
        <v>2040801</v>
      </c>
      <c r="B375" s="27" t="s">
        <v>762</v>
      </c>
      <c r="C375" s="7">
        <v>0</v>
      </c>
    </row>
    <row r="376" customHeight="1" spans="1:3">
      <c r="A376" s="27">
        <v>2040802</v>
      </c>
      <c r="B376" s="27" t="s">
        <v>763</v>
      </c>
      <c r="C376" s="7">
        <v>0</v>
      </c>
    </row>
    <row r="377" customHeight="1" spans="1:3">
      <c r="A377" s="27">
        <v>2040803</v>
      </c>
      <c r="B377" s="27" t="s">
        <v>764</v>
      </c>
      <c r="C377" s="7">
        <v>0</v>
      </c>
    </row>
    <row r="378" customHeight="1" spans="1:3">
      <c r="A378" s="27">
        <v>2040804</v>
      </c>
      <c r="B378" s="27" t="s">
        <v>989</v>
      </c>
      <c r="C378" s="7">
        <v>0</v>
      </c>
    </row>
    <row r="379" customHeight="1" spans="1:3">
      <c r="A379" s="27">
        <v>2040805</v>
      </c>
      <c r="B379" s="27" t="s">
        <v>990</v>
      </c>
      <c r="C379" s="7">
        <v>0</v>
      </c>
    </row>
    <row r="380" customHeight="1" spans="1:3">
      <c r="A380" s="27">
        <v>2040806</v>
      </c>
      <c r="B380" s="27" t="s">
        <v>991</v>
      </c>
      <c r="C380" s="7">
        <v>0</v>
      </c>
    </row>
    <row r="381" customHeight="1" spans="1:3">
      <c r="A381" s="27">
        <v>2040807</v>
      </c>
      <c r="B381" s="27" t="s">
        <v>803</v>
      </c>
      <c r="C381" s="7">
        <v>0</v>
      </c>
    </row>
    <row r="382" customHeight="1" spans="1:3">
      <c r="A382" s="27">
        <v>2040850</v>
      </c>
      <c r="B382" s="27" t="s">
        <v>771</v>
      </c>
      <c r="C382" s="7">
        <v>0</v>
      </c>
    </row>
    <row r="383" customHeight="1" spans="1:3">
      <c r="A383" s="27">
        <v>2040899</v>
      </c>
      <c r="B383" s="27" t="s">
        <v>992</v>
      </c>
      <c r="C383" s="7">
        <v>0</v>
      </c>
    </row>
    <row r="384" customHeight="1" spans="1:3">
      <c r="A384" s="27">
        <v>20409</v>
      </c>
      <c r="B384" s="15" t="s">
        <v>993</v>
      </c>
      <c r="C384" s="6">
        <f>SUM(C385:C391)</f>
        <v>0</v>
      </c>
    </row>
    <row r="385" customHeight="1" spans="1:3">
      <c r="A385" s="27">
        <v>2040901</v>
      </c>
      <c r="B385" s="27" t="s">
        <v>762</v>
      </c>
      <c r="C385" s="7">
        <v>0</v>
      </c>
    </row>
    <row r="386" customHeight="1" spans="1:3">
      <c r="A386" s="27">
        <v>2040902</v>
      </c>
      <c r="B386" s="27" t="s">
        <v>763</v>
      </c>
      <c r="C386" s="7">
        <v>0</v>
      </c>
    </row>
    <row r="387" customHeight="1" spans="1:3">
      <c r="A387" s="27">
        <v>2040903</v>
      </c>
      <c r="B387" s="27" t="s">
        <v>764</v>
      </c>
      <c r="C387" s="7">
        <v>0</v>
      </c>
    </row>
    <row r="388" customHeight="1" spans="1:3">
      <c r="A388" s="27">
        <v>2040904</v>
      </c>
      <c r="B388" s="27" t="s">
        <v>994</v>
      </c>
      <c r="C388" s="7">
        <v>0</v>
      </c>
    </row>
    <row r="389" customHeight="1" spans="1:3">
      <c r="A389" s="27">
        <v>2040905</v>
      </c>
      <c r="B389" s="27" t="s">
        <v>995</v>
      </c>
      <c r="C389" s="7">
        <v>0</v>
      </c>
    </row>
    <row r="390" customHeight="1" spans="1:3">
      <c r="A390" s="27">
        <v>2040950</v>
      </c>
      <c r="B390" s="27" t="s">
        <v>771</v>
      </c>
      <c r="C390" s="7">
        <v>0</v>
      </c>
    </row>
    <row r="391" customHeight="1" spans="1:3">
      <c r="A391" s="27">
        <v>2040999</v>
      </c>
      <c r="B391" s="27" t="s">
        <v>996</v>
      </c>
      <c r="C391" s="7">
        <v>0</v>
      </c>
    </row>
    <row r="392" customHeight="1" spans="1:3">
      <c r="A392" s="27">
        <v>20410</v>
      </c>
      <c r="B392" s="15" t="s">
        <v>997</v>
      </c>
      <c r="C392" s="6">
        <f>SUM(C393:C397)</f>
        <v>0</v>
      </c>
    </row>
    <row r="393" customHeight="1" spans="1:3">
      <c r="A393" s="27">
        <v>2041001</v>
      </c>
      <c r="B393" s="27" t="s">
        <v>762</v>
      </c>
      <c r="C393" s="7">
        <v>0</v>
      </c>
    </row>
    <row r="394" customHeight="1" spans="1:3">
      <c r="A394" s="27">
        <v>2041002</v>
      </c>
      <c r="B394" s="27" t="s">
        <v>763</v>
      </c>
      <c r="C394" s="7">
        <v>0</v>
      </c>
    </row>
    <row r="395" customHeight="1" spans="1:3">
      <c r="A395" s="27">
        <v>2041006</v>
      </c>
      <c r="B395" s="27" t="s">
        <v>803</v>
      </c>
      <c r="C395" s="7">
        <v>0</v>
      </c>
    </row>
    <row r="396" customHeight="1" spans="1:3">
      <c r="A396" s="27">
        <v>2041007</v>
      </c>
      <c r="B396" s="27" t="s">
        <v>998</v>
      </c>
      <c r="C396" s="7">
        <v>0</v>
      </c>
    </row>
    <row r="397" customHeight="1" spans="1:3">
      <c r="A397" s="27">
        <v>2041099</v>
      </c>
      <c r="B397" s="27" t="s">
        <v>999</v>
      </c>
      <c r="C397" s="7">
        <v>0</v>
      </c>
    </row>
    <row r="398" customHeight="1" spans="1:3">
      <c r="A398" s="27">
        <v>20499</v>
      </c>
      <c r="B398" s="15" t="s">
        <v>1000</v>
      </c>
      <c r="C398" s="6">
        <f>C399</f>
        <v>0</v>
      </c>
    </row>
    <row r="399" customHeight="1" spans="1:3">
      <c r="A399" s="27">
        <v>2049901</v>
      </c>
      <c r="B399" s="27" t="s">
        <v>1001</v>
      </c>
      <c r="C399" s="7">
        <v>0</v>
      </c>
    </row>
    <row r="400" customHeight="1" spans="1:3">
      <c r="A400" s="27">
        <v>205</v>
      </c>
      <c r="B400" s="15" t="s">
        <v>1002</v>
      </c>
      <c r="C400" s="6">
        <f>SUM(C401,C406,C415,C421,C427,C431,C435,C439,C445,C452)</f>
        <v>33040</v>
      </c>
    </row>
    <row r="401" customHeight="1" spans="1:3">
      <c r="A401" s="27">
        <v>20501</v>
      </c>
      <c r="B401" s="15" t="s">
        <v>1003</v>
      </c>
      <c r="C401" s="6">
        <f>SUM(C402:C405)</f>
        <v>1860</v>
      </c>
    </row>
    <row r="402" customHeight="1" spans="1:3">
      <c r="A402" s="27">
        <v>2050101</v>
      </c>
      <c r="B402" s="27" t="s">
        <v>762</v>
      </c>
      <c r="C402" s="7">
        <v>217</v>
      </c>
    </row>
    <row r="403" customHeight="1" spans="1:3">
      <c r="A403" s="27">
        <v>2050102</v>
      </c>
      <c r="B403" s="27" t="s">
        <v>763</v>
      </c>
      <c r="C403" s="7">
        <v>0</v>
      </c>
    </row>
    <row r="404" customHeight="1" spans="1:3">
      <c r="A404" s="27">
        <v>2050103</v>
      </c>
      <c r="B404" s="27" t="s">
        <v>764</v>
      </c>
      <c r="C404" s="7">
        <v>665</v>
      </c>
    </row>
    <row r="405" customHeight="1" spans="1:3">
      <c r="A405" s="27">
        <v>2050199</v>
      </c>
      <c r="B405" s="27" t="s">
        <v>1004</v>
      </c>
      <c r="C405" s="7">
        <v>978</v>
      </c>
    </row>
    <row r="406" customHeight="1" spans="1:3">
      <c r="A406" s="27">
        <v>20502</v>
      </c>
      <c r="B406" s="15" t="s">
        <v>1005</v>
      </c>
      <c r="C406" s="6">
        <f>SUM(C407:C414)</f>
        <v>26053</v>
      </c>
    </row>
    <row r="407" customHeight="1" spans="1:3">
      <c r="A407" s="27">
        <v>2050201</v>
      </c>
      <c r="B407" s="27" t="s">
        <v>1006</v>
      </c>
      <c r="C407" s="7">
        <v>1452</v>
      </c>
    </row>
    <row r="408" customHeight="1" spans="1:3">
      <c r="A408" s="27">
        <v>2050202</v>
      </c>
      <c r="B408" s="27" t="s">
        <v>1007</v>
      </c>
      <c r="C408" s="7">
        <v>9272</v>
      </c>
    </row>
    <row r="409" customHeight="1" spans="1:3">
      <c r="A409" s="27">
        <v>2050203</v>
      </c>
      <c r="B409" s="27" t="s">
        <v>1008</v>
      </c>
      <c r="C409" s="7">
        <v>5634</v>
      </c>
    </row>
    <row r="410" customHeight="1" spans="1:3">
      <c r="A410" s="27">
        <v>2050204</v>
      </c>
      <c r="B410" s="27" t="s">
        <v>1009</v>
      </c>
      <c r="C410" s="7">
        <v>4151</v>
      </c>
    </row>
    <row r="411" customHeight="1" spans="1:3">
      <c r="A411" s="27">
        <v>2050205</v>
      </c>
      <c r="B411" s="27" t="s">
        <v>1010</v>
      </c>
      <c r="C411" s="7">
        <v>0</v>
      </c>
    </row>
    <row r="412" customHeight="1" spans="1:3">
      <c r="A412" s="27">
        <v>2050206</v>
      </c>
      <c r="B412" s="27" t="s">
        <v>1011</v>
      </c>
      <c r="C412" s="7">
        <v>0</v>
      </c>
    </row>
    <row r="413" customHeight="1" spans="1:3">
      <c r="A413" s="27">
        <v>2050207</v>
      </c>
      <c r="B413" s="27" t="s">
        <v>1012</v>
      </c>
      <c r="C413" s="7">
        <v>0</v>
      </c>
    </row>
    <row r="414" customHeight="1" spans="1:3">
      <c r="A414" s="27">
        <v>2050299</v>
      </c>
      <c r="B414" s="27" t="s">
        <v>1013</v>
      </c>
      <c r="C414" s="7">
        <v>5544</v>
      </c>
    </row>
    <row r="415" customHeight="1" spans="1:3">
      <c r="A415" s="27">
        <v>20503</v>
      </c>
      <c r="B415" s="15" t="s">
        <v>1014</v>
      </c>
      <c r="C415" s="6">
        <f>SUM(C416:C420)</f>
        <v>2744</v>
      </c>
    </row>
    <row r="416" customHeight="1" spans="1:3">
      <c r="A416" s="27">
        <v>2050301</v>
      </c>
      <c r="B416" s="27" t="s">
        <v>1015</v>
      </c>
      <c r="C416" s="7">
        <v>1</v>
      </c>
    </row>
    <row r="417" customHeight="1" spans="1:3">
      <c r="A417" s="27">
        <v>2050302</v>
      </c>
      <c r="B417" s="27" t="s">
        <v>1016</v>
      </c>
      <c r="C417" s="7">
        <v>1099</v>
      </c>
    </row>
    <row r="418" customHeight="1" spans="1:3">
      <c r="A418" s="27">
        <v>2050303</v>
      </c>
      <c r="B418" s="27" t="s">
        <v>1017</v>
      </c>
      <c r="C418" s="7">
        <v>1644</v>
      </c>
    </row>
    <row r="419" customHeight="1" spans="1:3">
      <c r="A419" s="27">
        <v>2050305</v>
      </c>
      <c r="B419" s="27" t="s">
        <v>1018</v>
      </c>
      <c r="C419" s="7">
        <v>0</v>
      </c>
    </row>
    <row r="420" customHeight="1" spans="1:3">
      <c r="A420" s="27">
        <v>2050399</v>
      </c>
      <c r="B420" s="27" t="s">
        <v>1019</v>
      </c>
      <c r="C420" s="7">
        <v>0</v>
      </c>
    </row>
    <row r="421" customHeight="1" spans="1:3">
      <c r="A421" s="27">
        <v>20504</v>
      </c>
      <c r="B421" s="15" t="s">
        <v>1020</v>
      </c>
      <c r="C421" s="6">
        <f>SUM(C422:C426)</f>
        <v>8</v>
      </c>
    </row>
    <row r="422" customHeight="1" spans="1:3">
      <c r="A422" s="27">
        <v>2050401</v>
      </c>
      <c r="B422" s="27" t="s">
        <v>1021</v>
      </c>
      <c r="C422" s="7">
        <v>0</v>
      </c>
    </row>
    <row r="423" customHeight="1" spans="1:3">
      <c r="A423" s="27">
        <v>2050402</v>
      </c>
      <c r="B423" s="27" t="s">
        <v>1022</v>
      </c>
      <c r="C423" s="7">
        <v>0</v>
      </c>
    </row>
    <row r="424" customHeight="1" spans="1:3">
      <c r="A424" s="27">
        <v>2050403</v>
      </c>
      <c r="B424" s="27" t="s">
        <v>1023</v>
      </c>
      <c r="C424" s="7">
        <v>0</v>
      </c>
    </row>
    <row r="425" customHeight="1" spans="1:3">
      <c r="A425" s="27">
        <v>2050404</v>
      </c>
      <c r="B425" s="27" t="s">
        <v>1024</v>
      </c>
      <c r="C425" s="7">
        <v>0</v>
      </c>
    </row>
    <row r="426" customHeight="1" spans="1:3">
      <c r="A426" s="27">
        <v>2050499</v>
      </c>
      <c r="B426" s="27" t="s">
        <v>1025</v>
      </c>
      <c r="C426" s="7">
        <v>8</v>
      </c>
    </row>
    <row r="427" customHeight="1" spans="1:3">
      <c r="A427" s="27">
        <v>20505</v>
      </c>
      <c r="B427" s="15" t="s">
        <v>1026</v>
      </c>
      <c r="C427" s="6">
        <f>SUM(C428:C430)</f>
        <v>0</v>
      </c>
    </row>
    <row r="428" customHeight="1" spans="1:3">
      <c r="A428" s="27">
        <v>2050501</v>
      </c>
      <c r="B428" s="27" t="s">
        <v>1027</v>
      </c>
      <c r="C428" s="7">
        <v>0</v>
      </c>
    </row>
    <row r="429" customHeight="1" spans="1:3">
      <c r="A429" s="27">
        <v>2050502</v>
      </c>
      <c r="B429" s="27" t="s">
        <v>1028</v>
      </c>
      <c r="C429" s="7">
        <v>0</v>
      </c>
    </row>
    <row r="430" customHeight="1" spans="1:3">
      <c r="A430" s="27">
        <v>2050599</v>
      </c>
      <c r="B430" s="27" t="s">
        <v>1029</v>
      </c>
      <c r="C430" s="7">
        <v>0</v>
      </c>
    </row>
    <row r="431" customHeight="1" spans="1:3">
      <c r="A431" s="27">
        <v>20506</v>
      </c>
      <c r="B431" s="15" t="s">
        <v>1030</v>
      </c>
      <c r="C431" s="6">
        <f>SUM(C432:C434)</f>
        <v>0</v>
      </c>
    </row>
    <row r="432" customHeight="1" spans="1:3">
      <c r="A432" s="27">
        <v>2050601</v>
      </c>
      <c r="B432" s="27" t="s">
        <v>1031</v>
      </c>
      <c r="C432" s="7">
        <v>0</v>
      </c>
    </row>
    <row r="433" customHeight="1" spans="1:3">
      <c r="A433" s="27">
        <v>2050602</v>
      </c>
      <c r="B433" s="27" t="s">
        <v>1032</v>
      </c>
      <c r="C433" s="7">
        <v>0</v>
      </c>
    </row>
    <row r="434" customHeight="1" spans="1:3">
      <c r="A434" s="27">
        <v>2050699</v>
      </c>
      <c r="B434" s="27" t="s">
        <v>1033</v>
      </c>
      <c r="C434" s="7">
        <v>0</v>
      </c>
    </row>
    <row r="435" customHeight="1" spans="1:3">
      <c r="A435" s="27">
        <v>20507</v>
      </c>
      <c r="B435" s="15" t="s">
        <v>1034</v>
      </c>
      <c r="C435" s="6">
        <f>SUM(C436:C438)</f>
        <v>83</v>
      </c>
    </row>
    <row r="436" customHeight="1" spans="1:3">
      <c r="A436" s="27">
        <v>2050701</v>
      </c>
      <c r="B436" s="27" t="s">
        <v>1035</v>
      </c>
      <c r="C436" s="7">
        <v>83</v>
      </c>
    </row>
    <row r="437" customHeight="1" spans="1:3">
      <c r="A437" s="27">
        <v>2050702</v>
      </c>
      <c r="B437" s="27" t="s">
        <v>1036</v>
      </c>
      <c r="C437" s="7">
        <v>0</v>
      </c>
    </row>
    <row r="438" customHeight="1" spans="1:3">
      <c r="A438" s="27">
        <v>2050799</v>
      </c>
      <c r="B438" s="27" t="s">
        <v>1037</v>
      </c>
      <c r="C438" s="7">
        <v>0</v>
      </c>
    </row>
    <row r="439" customHeight="1" spans="1:3">
      <c r="A439" s="27">
        <v>20508</v>
      </c>
      <c r="B439" s="15" t="s">
        <v>1038</v>
      </c>
      <c r="C439" s="6">
        <f>SUM(C440:C444)</f>
        <v>391</v>
      </c>
    </row>
    <row r="440" customHeight="1" spans="1:3">
      <c r="A440" s="27">
        <v>2050801</v>
      </c>
      <c r="B440" s="27" t="s">
        <v>1039</v>
      </c>
      <c r="C440" s="7">
        <v>82</v>
      </c>
    </row>
    <row r="441" customHeight="1" spans="1:3">
      <c r="A441" s="27">
        <v>2050802</v>
      </c>
      <c r="B441" s="27" t="s">
        <v>1040</v>
      </c>
      <c r="C441" s="7">
        <v>309</v>
      </c>
    </row>
    <row r="442" customHeight="1" spans="1:3">
      <c r="A442" s="27">
        <v>2050803</v>
      </c>
      <c r="B442" s="27" t="s">
        <v>1041</v>
      </c>
      <c r="C442" s="7">
        <v>0</v>
      </c>
    </row>
    <row r="443" customHeight="1" spans="1:3">
      <c r="A443" s="27">
        <v>2050804</v>
      </c>
      <c r="B443" s="27" t="s">
        <v>1042</v>
      </c>
      <c r="C443" s="7">
        <v>0</v>
      </c>
    </row>
    <row r="444" customHeight="1" spans="1:3">
      <c r="A444" s="27">
        <v>2050899</v>
      </c>
      <c r="B444" s="27" t="s">
        <v>1043</v>
      </c>
      <c r="C444" s="7">
        <v>0</v>
      </c>
    </row>
    <row r="445" customHeight="1" spans="1:3">
      <c r="A445" s="27">
        <v>20509</v>
      </c>
      <c r="B445" s="15" t="s">
        <v>1044</v>
      </c>
      <c r="C445" s="6">
        <f>SUM(C446:C451)</f>
        <v>1840</v>
      </c>
    </row>
    <row r="446" customHeight="1" spans="1:3">
      <c r="A446" s="27">
        <v>2050901</v>
      </c>
      <c r="B446" s="27" t="s">
        <v>1045</v>
      </c>
      <c r="C446" s="7">
        <v>0</v>
      </c>
    </row>
    <row r="447" customHeight="1" spans="1:3">
      <c r="A447" s="27">
        <v>2050902</v>
      </c>
      <c r="B447" s="27" t="s">
        <v>1046</v>
      </c>
      <c r="C447" s="7">
        <v>78</v>
      </c>
    </row>
    <row r="448" customHeight="1" spans="1:3">
      <c r="A448" s="27">
        <v>2050903</v>
      </c>
      <c r="B448" s="27" t="s">
        <v>1047</v>
      </c>
      <c r="C448" s="7">
        <v>20</v>
      </c>
    </row>
    <row r="449" customHeight="1" spans="1:3">
      <c r="A449" s="27">
        <v>2050904</v>
      </c>
      <c r="B449" s="27" t="s">
        <v>1048</v>
      </c>
      <c r="C449" s="7">
        <v>195</v>
      </c>
    </row>
    <row r="450" customHeight="1" spans="1:3">
      <c r="A450" s="27">
        <v>2050905</v>
      </c>
      <c r="B450" s="27" t="s">
        <v>1049</v>
      </c>
      <c r="C450" s="7">
        <v>70</v>
      </c>
    </row>
    <row r="451" customHeight="1" spans="1:3">
      <c r="A451" s="27">
        <v>2050999</v>
      </c>
      <c r="B451" s="27" t="s">
        <v>1050</v>
      </c>
      <c r="C451" s="7">
        <v>1477</v>
      </c>
    </row>
    <row r="452" customHeight="1" spans="1:3">
      <c r="A452" s="27">
        <v>20599</v>
      </c>
      <c r="B452" s="15" t="s">
        <v>1051</v>
      </c>
      <c r="C452" s="6">
        <f>C453</f>
        <v>61</v>
      </c>
    </row>
    <row r="453" customHeight="1" spans="1:3">
      <c r="A453" s="27">
        <v>2059999</v>
      </c>
      <c r="B453" s="27" t="s">
        <v>1052</v>
      </c>
      <c r="C453" s="7">
        <v>61</v>
      </c>
    </row>
    <row r="454" customHeight="1" spans="1:3">
      <c r="A454" s="27">
        <v>206</v>
      </c>
      <c r="B454" s="15" t="s">
        <v>1053</v>
      </c>
      <c r="C454" s="6">
        <f>SUM(C455,C460,C468,C474,C478,C483,C488,C495,C499,C503)</f>
        <v>527</v>
      </c>
    </row>
    <row r="455" customHeight="1" spans="1:3">
      <c r="A455" s="27">
        <v>20601</v>
      </c>
      <c r="B455" s="15" t="s">
        <v>1054</v>
      </c>
      <c r="C455" s="6">
        <f>SUM(C456:C459)</f>
        <v>179</v>
      </c>
    </row>
    <row r="456" customHeight="1" spans="1:3">
      <c r="A456" s="27">
        <v>2060101</v>
      </c>
      <c r="B456" s="27" t="s">
        <v>762</v>
      </c>
      <c r="C456" s="7">
        <v>58</v>
      </c>
    </row>
    <row r="457" customHeight="1" spans="1:3">
      <c r="A457" s="27">
        <v>2060102</v>
      </c>
      <c r="B457" s="27" t="s">
        <v>763</v>
      </c>
      <c r="C457" s="7">
        <v>0</v>
      </c>
    </row>
    <row r="458" customHeight="1" spans="1:3">
      <c r="A458" s="27">
        <v>2060103</v>
      </c>
      <c r="B458" s="27" t="s">
        <v>764</v>
      </c>
      <c r="C458" s="7">
        <v>41</v>
      </c>
    </row>
    <row r="459" customHeight="1" spans="1:3">
      <c r="A459" s="27">
        <v>2060199</v>
      </c>
      <c r="B459" s="27" t="s">
        <v>1055</v>
      </c>
      <c r="C459" s="7">
        <v>80</v>
      </c>
    </row>
    <row r="460" customHeight="1" spans="1:3">
      <c r="A460" s="27">
        <v>20602</v>
      </c>
      <c r="B460" s="15" t="s">
        <v>1056</v>
      </c>
      <c r="C460" s="6">
        <f>SUM(C461:C467)</f>
        <v>0</v>
      </c>
    </row>
    <row r="461" customHeight="1" spans="1:3">
      <c r="A461" s="27">
        <v>2060201</v>
      </c>
      <c r="B461" s="27" t="s">
        <v>1057</v>
      </c>
      <c r="C461" s="7">
        <v>0</v>
      </c>
    </row>
    <row r="462" customHeight="1" spans="1:3">
      <c r="A462" s="27">
        <v>2060203</v>
      </c>
      <c r="B462" s="27" t="s">
        <v>1058</v>
      </c>
      <c r="C462" s="7">
        <v>0</v>
      </c>
    </row>
    <row r="463" customHeight="1" spans="1:3">
      <c r="A463" s="27">
        <v>2060204</v>
      </c>
      <c r="B463" s="27" t="s">
        <v>1059</v>
      </c>
      <c r="C463" s="7">
        <v>0</v>
      </c>
    </row>
    <row r="464" customHeight="1" spans="1:3">
      <c r="A464" s="27">
        <v>2060205</v>
      </c>
      <c r="B464" s="27" t="s">
        <v>1060</v>
      </c>
      <c r="C464" s="7">
        <v>0</v>
      </c>
    </row>
    <row r="465" customHeight="1" spans="1:3">
      <c r="A465" s="27">
        <v>2060206</v>
      </c>
      <c r="B465" s="27" t="s">
        <v>1061</v>
      </c>
      <c r="C465" s="7">
        <v>0</v>
      </c>
    </row>
    <row r="466" customHeight="1" spans="1:3">
      <c r="A466" s="27">
        <v>2060207</v>
      </c>
      <c r="B466" s="27" t="s">
        <v>1062</v>
      </c>
      <c r="C466" s="7">
        <v>0</v>
      </c>
    </row>
    <row r="467" customHeight="1" spans="1:3">
      <c r="A467" s="27">
        <v>2060299</v>
      </c>
      <c r="B467" s="27" t="s">
        <v>1063</v>
      </c>
      <c r="C467" s="7">
        <v>0</v>
      </c>
    </row>
    <row r="468" customHeight="1" spans="1:3">
      <c r="A468" s="27">
        <v>20603</v>
      </c>
      <c r="B468" s="15" t="s">
        <v>1064</v>
      </c>
      <c r="C468" s="6">
        <f>SUM(C469:C473)</f>
        <v>0</v>
      </c>
    </row>
    <row r="469" customHeight="1" spans="1:3">
      <c r="A469" s="27">
        <v>2060301</v>
      </c>
      <c r="B469" s="27" t="s">
        <v>1057</v>
      </c>
      <c r="C469" s="7">
        <v>0</v>
      </c>
    </row>
    <row r="470" customHeight="1" spans="1:3">
      <c r="A470" s="27">
        <v>2060302</v>
      </c>
      <c r="B470" s="27" t="s">
        <v>1065</v>
      </c>
      <c r="C470" s="7">
        <v>0</v>
      </c>
    </row>
    <row r="471" customHeight="1" spans="1:3">
      <c r="A471" s="27">
        <v>2060303</v>
      </c>
      <c r="B471" s="27" t="s">
        <v>1066</v>
      </c>
      <c r="C471" s="7">
        <v>0</v>
      </c>
    </row>
    <row r="472" customHeight="1" spans="1:3">
      <c r="A472" s="27">
        <v>2060304</v>
      </c>
      <c r="B472" s="27" t="s">
        <v>1067</v>
      </c>
      <c r="C472" s="7">
        <v>0</v>
      </c>
    </row>
    <row r="473" customHeight="1" spans="1:3">
      <c r="A473" s="27">
        <v>2060399</v>
      </c>
      <c r="B473" s="27" t="s">
        <v>1068</v>
      </c>
      <c r="C473" s="7">
        <v>0</v>
      </c>
    </row>
    <row r="474" customHeight="1" spans="1:3">
      <c r="A474" s="27">
        <v>20604</v>
      </c>
      <c r="B474" s="15" t="s">
        <v>1069</v>
      </c>
      <c r="C474" s="6">
        <f>SUM(C475:C477)</f>
        <v>103</v>
      </c>
    </row>
    <row r="475" customHeight="1" spans="1:3">
      <c r="A475" s="27">
        <v>2060401</v>
      </c>
      <c r="B475" s="27" t="s">
        <v>1057</v>
      </c>
      <c r="C475" s="7">
        <v>0</v>
      </c>
    </row>
    <row r="476" customHeight="1" spans="1:3">
      <c r="A476" s="27">
        <v>2060404</v>
      </c>
      <c r="B476" s="27" t="s">
        <v>1070</v>
      </c>
      <c r="C476" s="7">
        <v>0</v>
      </c>
    </row>
    <row r="477" customHeight="1" spans="1:3">
      <c r="A477" s="27">
        <v>2060499</v>
      </c>
      <c r="B477" s="27" t="s">
        <v>1071</v>
      </c>
      <c r="C477" s="7">
        <v>103</v>
      </c>
    </row>
    <row r="478" customHeight="1" spans="1:3">
      <c r="A478" s="27">
        <v>20605</v>
      </c>
      <c r="B478" s="15" t="s">
        <v>1072</v>
      </c>
      <c r="C478" s="6">
        <f>SUM(C479:C482)</f>
        <v>0</v>
      </c>
    </row>
    <row r="479" customHeight="1" spans="1:3">
      <c r="A479" s="27">
        <v>2060501</v>
      </c>
      <c r="B479" s="27" t="s">
        <v>1057</v>
      </c>
      <c r="C479" s="7">
        <v>0</v>
      </c>
    </row>
    <row r="480" customHeight="1" spans="1:3">
      <c r="A480" s="27">
        <v>2060502</v>
      </c>
      <c r="B480" s="27" t="s">
        <v>1073</v>
      </c>
      <c r="C480" s="7">
        <v>0</v>
      </c>
    </row>
    <row r="481" customHeight="1" spans="1:3">
      <c r="A481" s="27">
        <v>2060503</v>
      </c>
      <c r="B481" s="27" t="s">
        <v>1074</v>
      </c>
      <c r="C481" s="7">
        <v>0</v>
      </c>
    </row>
    <row r="482" customHeight="1" spans="1:3">
      <c r="A482" s="27">
        <v>2060599</v>
      </c>
      <c r="B482" s="27" t="s">
        <v>1075</v>
      </c>
      <c r="C482" s="7">
        <v>0</v>
      </c>
    </row>
    <row r="483" customHeight="1" spans="1:3">
      <c r="A483" s="27">
        <v>20606</v>
      </c>
      <c r="B483" s="15" t="s">
        <v>1076</v>
      </c>
      <c r="C483" s="6">
        <f>SUM(C484:C487)</f>
        <v>0</v>
      </c>
    </row>
    <row r="484" customHeight="1" spans="1:3">
      <c r="A484" s="27">
        <v>2060601</v>
      </c>
      <c r="B484" s="27" t="s">
        <v>1077</v>
      </c>
      <c r="C484" s="7">
        <v>0</v>
      </c>
    </row>
    <row r="485" customHeight="1" spans="1:3">
      <c r="A485" s="27">
        <v>2060602</v>
      </c>
      <c r="B485" s="27" t="s">
        <v>1078</v>
      </c>
      <c r="C485" s="7">
        <v>0</v>
      </c>
    </row>
    <row r="486" customHeight="1" spans="1:3">
      <c r="A486" s="27">
        <v>2060603</v>
      </c>
      <c r="B486" s="27" t="s">
        <v>1079</v>
      </c>
      <c r="C486" s="7">
        <v>0</v>
      </c>
    </row>
    <row r="487" customHeight="1" spans="1:3">
      <c r="A487" s="27">
        <v>2060699</v>
      </c>
      <c r="B487" s="27" t="s">
        <v>1080</v>
      </c>
      <c r="C487" s="7">
        <v>0</v>
      </c>
    </row>
    <row r="488" customHeight="1" spans="1:3">
      <c r="A488" s="27">
        <v>20607</v>
      </c>
      <c r="B488" s="15" t="s">
        <v>1081</v>
      </c>
      <c r="C488" s="6">
        <f>SUM(C489:C494)</f>
        <v>49</v>
      </c>
    </row>
    <row r="489" customHeight="1" spans="1:3">
      <c r="A489" s="27">
        <v>2060701</v>
      </c>
      <c r="B489" s="27" t="s">
        <v>1057</v>
      </c>
      <c r="C489" s="7">
        <v>25</v>
      </c>
    </row>
    <row r="490" customHeight="1" spans="1:3">
      <c r="A490" s="27">
        <v>2060702</v>
      </c>
      <c r="B490" s="27" t="s">
        <v>1082</v>
      </c>
      <c r="C490" s="7">
        <v>6</v>
      </c>
    </row>
    <row r="491" customHeight="1" spans="1:3">
      <c r="A491" s="27">
        <v>2060703</v>
      </c>
      <c r="B491" s="27" t="s">
        <v>1083</v>
      </c>
      <c r="C491" s="7">
        <v>0</v>
      </c>
    </row>
    <row r="492" customHeight="1" spans="1:3">
      <c r="A492" s="27">
        <v>2060704</v>
      </c>
      <c r="B492" s="27" t="s">
        <v>1084</v>
      </c>
      <c r="C492" s="7">
        <v>0</v>
      </c>
    </row>
    <row r="493" customHeight="1" spans="1:3">
      <c r="A493" s="27">
        <v>2060705</v>
      </c>
      <c r="B493" s="27" t="s">
        <v>1085</v>
      </c>
      <c r="C493" s="7">
        <v>0</v>
      </c>
    </row>
    <row r="494" customHeight="1" spans="1:3">
      <c r="A494" s="27">
        <v>2060799</v>
      </c>
      <c r="B494" s="27" t="s">
        <v>1086</v>
      </c>
      <c r="C494" s="7">
        <v>18</v>
      </c>
    </row>
    <row r="495" customHeight="1" spans="1:3">
      <c r="A495" s="27">
        <v>20608</v>
      </c>
      <c r="B495" s="15" t="s">
        <v>1087</v>
      </c>
      <c r="C495" s="6">
        <f>SUM(C496:C498)</f>
        <v>0</v>
      </c>
    </row>
    <row r="496" customHeight="1" spans="1:3">
      <c r="A496" s="27">
        <v>2060801</v>
      </c>
      <c r="B496" s="27" t="s">
        <v>1088</v>
      </c>
      <c r="C496" s="7">
        <v>0</v>
      </c>
    </row>
    <row r="497" customHeight="1" spans="1:3">
      <c r="A497" s="27">
        <v>2060802</v>
      </c>
      <c r="B497" s="27" t="s">
        <v>1089</v>
      </c>
      <c r="C497" s="7">
        <v>0</v>
      </c>
    </row>
    <row r="498" customHeight="1" spans="1:3">
      <c r="A498" s="27">
        <v>2060899</v>
      </c>
      <c r="B498" s="27" t="s">
        <v>1090</v>
      </c>
      <c r="C498" s="7">
        <v>0</v>
      </c>
    </row>
    <row r="499" customHeight="1" spans="1:3">
      <c r="A499" s="27">
        <v>20609</v>
      </c>
      <c r="B499" s="15" t="s">
        <v>1091</v>
      </c>
      <c r="C499" s="6">
        <f>SUM(C500:C502)</f>
        <v>0</v>
      </c>
    </row>
    <row r="500" customHeight="1" spans="1:3">
      <c r="A500" s="27">
        <v>2060901</v>
      </c>
      <c r="B500" s="27" t="s">
        <v>1092</v>
      </c>
      <c r="C500" s="7">
        <v>0</v>
      </c>
    </row>
    <row r="501" customHeight="1" spans="1:3">
      <c r="A501" s="27">
        <v>2060902</v>
      </c>
      <c r="B501" s="27" t="s">
        <v>1093</v>
      </c>
      <c r="C501" s="7">
        <v>0</v>
      </c>
    </row>
    <row r="502" customHeight="1" spans="1:3">
      <c r="A502" s="27">
        <v>2060999</v>
      </c>
      <c r="B502" s="27" t="s">
        <v>1094</v>
      </c>
      <c r="C502" s="7">
        <v>0</v>
      </c>
    </row>
    <row r="503" customHeight="1" spans="1:3">
      <c r="A503" s="27">
        <v>20699</v>
      </c>
      <c r="B503" s="15" t="s">
        <v>1095</v>
      </c>
      <c r="C503" s="6">
        <f>SUM(C504:C507)</f>
        <v>196</v>
      </c>
    </row>
    <row r="504" customHeight="1" spans="1:3">
      <c r="A504" s="27">
        <v>2069901</v>
      </c>
      <c r="B504" s="27" t="s">
        <v>1096</v>
      </c>
      <c r="C504" s="7">
        <v>10</v>
      </c>
    </row>
    <row r="505" customHeight="1" spans="1:3">
      <c r="A505" s="27">
        <v>2069902</v>
      </c>
      <c r="B505" s="27" t="s">
        <v>1097</v>
      </c>
      <c r="C505" s="7">
        <v>0</v>
      </c>
    </row>
    <row r="506" customHeight="1" spans="1:3">
      <c r="A506" s="27">
        <v>2069903</v>
      </c>
      <c r="B506" s="27" t="s">
        <v>1098</v>
      </c>
      <c r="C506" s="7">
        <v>0</v>
      </c>
    </row>
    <row r="507" customHeight="1" spans="1:3">
      <c r="A507" s="27">
        <v>2069999</v>
      </c>
      <c r="B507" s="27" t="s">
        <v>1099</v>
      </c>
      <c r="C507" s="7">
        <v>186</v>
      </c>
    </row>
    <row r="508" customHeight="1" spans="1:3">
      <c r="A508" s="27">
        <v>207</v>
      </c>
      <c r="B508" s="15" t="s">
        <v>1100</v>
      </c>
      <c r="C508" s="6">
        <f>SUM(C509,C525,C533,C544,C553,C561)</f>
        <v>4277</v>
      </c>
    </row>
    <row r="509" customHeight="1" spans="1:3">
      <c r="A509" s="27">
        <v>20701</v>
      </c>
      <c r="B509" s="15" t="s">
        <v>1101</v>
      </c>
      <c r="C509" s="6">
        <f>SUM(C510:C524)</f>
        <v>1552</v>
      </c>
    </row>
    <row r="510" customHeight="1" spans="1:3">
      <c r="A510" s="27">
        <v>2070101</v>
      </c>
      <c r="B510" s="27" t="s">
        <v>762</v>
      </c>
      <c r="C510" s="7">
        <v>366</v>
      </c>
    </row>
    <row r="511" customHeight="1" spans="1:3">
      <c r="A511" s="27">
        <v>2070102</v>
      </c>
      <c r="B511" s="27" t="s">
        <v>763</v>
      </c>
      <c r="C511" s="7">
        <v>0</v>
      </c>
    </row>
    <row r="512" customHeight="1" spans="1:3">
      <c r="A512" s="27">
        <v>2070103</v>
      </c>
      <c r="B512" s="27" t="s">
        <v>764</v>
      </c>
      <c r="C512" s="7">
        <v>311</v>
      </c>
    </row>
    <row r="513" customHeight="1" spans="1:3">
      <c r="A513" s="27">
        <v>2070104</v>
      </c>
      <c r="B513" s="27" t="s">
        <v>1102</v>
      </c>
      <c r="C513" s="7">
        <v>0</v>
      </c>
    </row>
    <row r="514" customHeight="1" spans="1:3">
      <c r="A514" s="27">
        <v>2070105</v>
      </c>
      <c r="B514" s="27" t="s">
        <v>1103</v>
      </c>
      <c r="C514" s="7">
        <v>0</v>
      </c>
    </row>
    <row r="515" customHeight="1" spans="1:3">
      <c r="A515" s="27">
        <v>2070106</v>
      </c>
      <c r="B515" s="27" t="s">
        <v>1104</v>
      </c>
      <c r="C515" s="7">
        <v>0</v>
      </c>
    </row>
    <row r="516" customHeight="1" spans="1:3">
      <c r="A516" s="27">
        <v>2070107</v>
      </c>
      <c r="B516" s="27" t="s">
        <v>1105</v>
      </c>
      <c r="C516" s="7">
        <v>0</v>
      </c>
    </row>
    <row r="517" customHeight="1" spans="1:3">
      <c r="A517" s="27">
        <v>2070108</v>
      </c>
      <c r="B517" s="27" t="s">
        <v>1106</v>
      </c>
      <c r="C517" s="7">
        <v>40</v>
      </c>
    </row>
    <row r="518" customHeight="1" spans="1:3">
      <c r="A518" s="27">
        <v>2070109</v>
      </c>
      <c r="B518" s="27" t="s">
        <v>1107</v>
      </c>
      <c r="C518" s="7">
        <v>0</v>
      </c>
    </row>
    <row r="519" customHeight="1" spans="1:3">
      <c r="A519" s="27">
        <v>2070110</v>
      </c>
      <c r="B519" s="27" t="s">
        <v>1108</v>
      </c>
      <c r="C519" s="7">
        <v>0</v>
      </c>
    </row>
    <row r="520" customHeight="1" spans="1:3">
      <c r="A520" s="27">
        <v>2070111</v>
      </c>
      <c r="B520" s="27" t="s">
        <v>1109</v>
      </c>
      <c r="C520" s="7">
        <v>6</v>
      </c>
    </row>
    <row r="521" customHeight="1" spans="1:3">
      <c r="A521" s="27">
        <v>2070112</v>
      </c>
      <c r="B521" s="27" t="s">
        <v>1110</v>
      </c>
      <c r="C521" s="7">
        <v>12</v>
      </c>
    </row>
    <row r="522" customHeight="1" spans="1:3">
      <c r="A522" s="27">
        <v>2070113</v>
      </c>
      <c r="B522" s="27" t="s">
        <v>1111</v>
      </c>
      <c r="C522" s="7">
        <v>3</v>
      </c>
    </row>
    <row r="523" customHeight="1" spans="1:3">
      <c r="A523" s="27">
        <v>2070114</v>
      </c>
      <c r="B523" s="27" t="s">
        <v>1112</v>
      </c>
      <c r="C523" s="7">
        <v>166</v>
      </c>
    </row>
    <row r="524" customHeight="1" spans="1:3">
      <c r="A524" s="27">
        <v>2070199</v>
      </c>
      <c r="B524" s="27" t="s">
        <v>1113</v>
      </c>
      <c r="C524" s="7">
        <v>648</v>
      </c>
    </row>
    <row r="525" customHeight="1" spans="1:3">
      <c r="A525" s="27">
        <v>20702</v>
      </c>
      <c r="B525" s="15" t="s">
        <v>1114</v>
      </c>
      <c r="C525" s="6">
        <f>SUM(C526:C532)</f>
        <v>446</v>
      </c>
    </row>
    <row r="526" customHeight="1" spans="1:3">
      <c r="A526" s="27">
        <v>2070201</v>
      </c>
      <c r="B526" s="27" t="s">
        <v>762</v>
      </c>
      <c r="C526" s="7">
        <v>5</v>
      </c>
    </row>
    <row r="527" customHeight="1" spans="1:3">
      <c r="A527" s="27">
        <v>2070202</v>
      </c>
      <c r="B527" s="27" t="s">
        <v>763</v>
      </c>
      <c r="C527" s="7">
        <v>0</v>
      </c>
    </row>
    <row r="528" customHeight="1" spans="1:3">
      <c r="A528" s="27">
        <v>2070203</v>
      </c>
      <c r="B528" s="27" t="s">
        <v>764</v>
      </c>
      <c r="C528" s="7">
        <v>95</v>
      </c>
    </row>
    <row r="529" customHeight="1" spans="1:3">
      <c r="A529" s="27">
        <v>2070204</v>
      </c>
      <c r="B529" s="27" t="s">
        <v>1115</v>
      </c>
      <c r="C529" s="7">
        <v>341</v>
      </c>
    </row>
    <row r="530" customHeight="1" spans="1:3">
      <c r="A530" s="27">
        <v>2070205</v>
      </c>
      <c r="B530" s="27" t="s">
        <v>1116</v>
      </c>
      <c r="C530" s="7">
        <v>0</v>
      </c>
    </row>
    <row r="531" customHeight="1" spans="1:3">
      <c r="A531" s="27">
        <v>2070206</v>
      </c>
      <c r="B531" s="27" t="s">
        <v>1117</v>
      </c>
      <c r="C531" s="7">
        <v>0</v>
      </c>
    </row>
    <row r="532" customHeight="1" spans="1:3">
      <c r="A532" s="27">
        <v>2070299</v>
      </c>
      <c r="B532" s="27" t="s">
        <v>1118</v>
      </c>
      <c r="C532" s="7">
        <v>5</v>
      </c>
    </row>
    <row r="533" customHeight="1" spans="1:3">
      <c r="A533" s="27">
        <v>20703</v>
      </c>
      <c r="B533" s="15" t="s">
        <v>1119</v>
      </c>
      <c r="C533" s="6">
        <f>SUM(C534:C543)</f>
        <v>823</v>
      </c>
    </row>
    <row r="534" customHeight="1" spans="1:3">
      <c r="A534" s="27">
        <v>2070301</v>
      </c>
      <c r="B534" s="27" t="s">
        <v>762</v>
      </c>
      <c r="C534" s="7">
        <v>3</v>
      </c>
    </row>
    <row r="535" customHeight="1" spans="1:3">
      <c r="A535" s="27">
        <v>2070302</v>
      </c>
      <c r="B535" s="27" t="s">
        <v>763</v>
      </c>
      <c r="C535" s="7">
        <v>7</v>
      </c>
    </row>
    <row r="536" customHeight="1" spans="1:3">
      <c r="A536" s="27">
        <v>2070303</v>
      </c>
      <c r="B536" s="27" t="s">
        <v>764</v>
      </c>
      <c r="C536" s="7">
        <v>0</v>
      </c>
    </row>
    <row r="537" customHeight="1" spans="1:3">
      <c r="A537" s="27">
        <v>2070304</v>
      </c>
      <c r="B537" s="27" t="s">
        <v>1120</v>
      </c>
      <c r="C537" s="7">
        <v>0</v>
      </c>
    </row>
    <row r="538" customHeight="1" spans="1:3">
      <c r="A538" s="27">
        <v>2070305</v>
      </c>
      <c r="B538" s="27" t="s">
        <v>1121</v>
      </c>
      <c r="C538" s="7">
        <v>0</v>
      </c>
    </row>
    <row r="539" customHeight="1" spans="1:3">
      <c r="A539" s="27">
        <v>2070306</v>
      </c>
      <c r="B539" s="27" t="s">
        <v>1122</v>
      </c>
      <c r="C539" s="7">
        <v>0</v>
      </c>
    </row>
    <row r="540" customHeight="1" spans="1:3">
      <c r="A540" s="27">
        <v>2070307</v>
      </c>
      <c r="B540" s="27" t="s">
        <v>1123</v>
      </c>
      <c r="C540" s="7">
        <v>769</v>
      </c>
    </row>
    <row r="541" customHeight="1" spans="1:3">
      <c r="A541" s="27">
        <v>2070308</v>
      </c>
      <c r="B541" s="27" t="s">
        <v>1124</v>
      </c>
      <c r="C541" s="7">
        <v>44</v>
      </c>
    </row>
    <row r="542" customHeight="1" spans="1:3">
      <c r="A542" s="27">
        <v>2070309</v>
      </c>
      <c r="B542" s="27" t="s">
        <v>1125</v>
      </c>
      <c r="C542" s="7">
        <v>0</v>
      </c>
    </row>
    <row r="543" customHeight="1" spans="1:3">
      <c r="A543" s="27">
        <v>2070399</v>
      </c>
      <c r="B543" s="27" t="s">
        <v>1126</v>
      </c>
      <c r="C543" s="7">
        <v>0</v>
      </c>
    </row>
    <row r="544" customHeight="1" spans="1:3">
      <c r="A544" s="27">
        <v>20706</v>
      </c>
      <c r="B544" s="21" t="s">
        <v>1127</v>
      </c>
      <c r="C544" s="6">
        <f>SUM(C545:C552)</f>
        <v>11</v>
      </c>
    </row>
    <row r="545" customHeight="1" spans="1:3">
      <c r="A545" s="27">
        <v>2070601</v>
      </c>
      <c r="B545" s="5" t="s">
        <v>762</v>
      </c>
      <c r="C545" s="7">
        <v>0</v>
      </c>
    </row>
    <row r="546" customHeight="1" spans="1:3">
      <c r="A546" s="27">
        <v>2070602</v>
      </c>
      <c r="B546" s="5" t="s">
        <v>763</v>
      </c>
      <c r="C546" s="7">
        <v>0</v>
      </c>
    </row>
    <row r="547" customHeight="1" spans="1:3">
      <c r="A547" s="27">
        <v>2070603</v>
      </c>
      <c r="B547" s="5" t="s">
        <v>764</v>
      </c>
      <c r="C547" s="7">
        <v>0</v>
      </c>
    </row>
    <row r="548" customHeight="1" spans="1:3">
      <c r="A548" s="27">
        <v>2070604</v>
      </c>
      <c r="B548" s="5" t="s">
        <v>1128</v>
      </c>
      <c r="C548" s="7">
        <v>0</v>
      </c>
    </row>
    <row r="549" customHeight="1" spans="1:3">
      <c r="A549" s="27">
        <v>2070605</v>
      </c>
      <c r="B549" s="5" t="s">
        <v>1129</v>
      </c>
      <c r="C549" s="7">
        <v>0</v>
      </c>
    </row>
    <row r="550" customHeight="1" spans="1:3">
      <c r="A550" s="27">
        <v>2070606</v>
      </c>
      <c r="B550" s="5" t="s">
        <v>1130</v>
      </c>
      <c r="C550" s="7">
        <v>0</v>
      </c>
    </row>
    <row r="551" customHeight="1" spans="1:3">
      <c r="A551" s="27">
        <v>2070607</v>
      </c>
      <c r="B551" s="5" t="s">
        <v>1131</v>
      </c>
      <c r="C551" s="7">
        <v>7</v>
      </c>
    </row>
    <row r="552" customHeight="1" spans="1:3">
      <c r="A552" s="27">
        <v>2070699</v>
      </c>
      <c r="B552" s="5" t="s">
        <v>1132</v>
      </c>
      <c r="C552" s="7">
        <v>4</v>
      </c>
    </row>
    <row r="553" customHeight="1" spans="1:3">
      <c r="A553" s="27">
        <v>20708</v>
      </c>
      <c r="B553" s="21" t="s">
        <v>1133</v>
      </c>
      <c r="C553" s="6">
        <f>SUM(C554:C560)</f>
        <v>522</v>
      </c>
    </row>
    <row r="554" customHeight="1" spans="1:3">
      <c r="A554" s="27">
        <v>2070801</v>
      </c>
      <c r="B554" s="5" t="s">
        <v>762</v>
      </c>
      <c r="C554" s="7">
        <v>0</v>
      </c>
    </row>
    <row r="555" customHeight="1" spans="1:3">
      <c r="A555" s="27">
        <v>2070802</v>
      </c>
      <c r="B555" s="5" t="s">
        <v>763</v>
      </c>
      <c r="C555" s="7">
        <v>0</v>
      </c>
    </row>
    <row r="556" customHeight="1" spans="1:3">
      <c r="A556" s="27">
        <v>2070803</v>
      </c>
      <c r="B556" s="5" t="s">
        <v>764</v>
      </c>
      <c r="C556" s="7">
        <v>429</v>
      </c>
    </row>
    <row r="557" customHeight="1" spans="1:3">
      <c r="A557" s="27">
        <v>2070804</v>
      </c>
      <c r="B557" s="5" t="s">
        <v>1134</v>
      </c>
      <c r="C557" s="7">
        <v>60</v>
      </c>
    </row>
    <row r="558" customHeight="1" spans="1:3">
      <c r="A558" s="27">
        <v>2070805</v>
      </c>
      <c r="B558" s="5" t="s">
        <v>1135</v>
      </c>
      <c r="C558" s="7">
        <v>0</v>
      </c>
    </row>
    <row r="559" customHeight="1" spans="1:3">
      <c r="A559" s="27">
        <v>2070806</v>
      </c>
      <c r="B559" s="5" t="s">
        <v>1136</v>
      </c>
      <c r="C559" s="7">
        <v>0</v>
      </c>
    </row>
    <row r="560" customHeight="1" spans="1:3">
      <c r="A560" s="27">
        <v>2070899</v>
      </c>
      <c r="B560" s="5" t="s">
        <v>1137</v>
      </c>
      <c r="C560" s="7">
        <v>33</v>
      </c>
    </row>
    <row r="561" customHeight="1" spans="1:3">
      <c r="A561" s="27">
        <v>20799</v>
      </c>
      <c r="B561" s="15" t="s">
        <v>1138</v>
      </c>
      <c r="C561" s="6">
        <f>SUM(C562:C564)</f>
        <v>923</v>
      </c>
    </row>
    <row r="562" customHeight="1" spans="1:3">
      <c r="A562" s="27">
        <v>2079902</v>
      </c>
      <c r="B562" s="27" t="s">
        <v>1139</v>
      </c>
      <c r="C562" s="7">
        <v>0</v>
      </c>
    </row>
    <row r="563" customHeight="1" spans="1:3">
      <c r="A563" s="27">
        <v>2079903</v>
      </c>
      <c r="B563" s="27" t="s">
        <v>1140</v>
      </c>
      <c r="C563" s="7">
        <v>0</v>
      </c>
    </row>
    <row r="564" customHeight="1" spans="1:3">
      <c r="A564" s="27">
        <v>2079999</v>
      </c>
      <c r="B564" s="27" t="s">
        <v>1141</v>
      </c>
      <c r="C564" s="7">
        <v>923</v>
      </c>
    </row>
    <row r="565" customHeight="1" spans="1:3">
      <c r="A565" s="27">
        <v>208</v>
      </c>
      <c r="B565" s="15" t="s">
        <v>1142</v>
      </c>
      <c r="C565" s="6">
        <f>SUM(C566,C580,C588,C590,C598,C602,C612,C620,C627,C635,C644,C649,C652,C655,C658,C661,C664,C668,C673,C681,C684)</f>
        <v>27539</v>
      </c>
    </row>
    <row r="566" customHeight="1" spans="1:3">
      <c r="A566" s="27">
        <v>20801</v>
      </c>
      <c r="B566" s="15" t="s">
        <v>1143</v>
      </c>
      <c r="C566" s="6">
        <f>SUM(C567:C579)</f>
        <v>1361</v>
      </c>
    </row>
    <row r="567" customHeight="1" spans="1:3">
      <c r="A567" s="27">
        <v>2080101</v>
      </c>
      <c r="B567" s="27" t="s">
        <v>762</v>
      </c>
      <c r="C567" s="7">
        <v>210</v>
      </c>
    </row>
    <row r="568" customHeight="1" spans="1:3">
      <c r="A568" s="27">
        <v>2080102</v>
      </c>
      <c r="B568" s="27" t="s">
        <v>763</v>
      </c>
      <c r="C568" s="7">
        <v>0</v>
      </c>
    </row>
    <row r="569" customHeight="1" spans="1:3">
      <c r="A569" s="27">
        <v>2080103</v>
      </c>
      <c r="B569" s="27" t="s">
        <v>764</v>
      </c>
      <c r="C569" s="7">
        <v>779</v>
      </c>
    </row>
    <row r="570" customHeight="1" spans="1:3">
      <c r="A570" s="27">
        <v>2080104</v>
      </c>
      <c r="B570" s="27" t="s">
        <v>1144</v>
      </c>
      <c r="C570" s="7">
        <v>2</v>
      </c>
    </row>
    <row r="571" customHeight="1" spans="1:3">
      <c r="A571" s="27">
        <v>2080105</v>
      </c>
      <c r="B571" s="27" t="s">
        <v>1145</v>
      </c>
      <c r="C571" s="7">
        <v>8</v>
      </c>
    </row>
    <row r="572" customHeight="1" spans="1:3">
      <c r="A572" s="27">
        <v>2080106</v>
      </c>
      <c r="B572" s="27" t="s">
        <v>1146</v>
      </c>
      <c r="C572" s="7">
        <v>0</v>
      </c>
    </row>
    <row r="573" customHeight="1" spans="1:3">
      <c r="A573" s="27">
        <v>2080107</v>
      </c>
      <c r="B573" s="27" t="s">
        <v>1147</v>
      </c>
      <c r="C573" s="7">
        <v>30</v>
      </c>
    </row>
    <row r="574" customHeight="1" spans="1:3">
      <c r="A574" s="27">
        <v>2080108</v>
      </c>
      <c r="B574" s="27" t="s">
        <v>803</v>
      </c>
      <c r="C574" s="7">
        <v>0</v>
      </c>
    </row>
    <row r="575" customHeight="1" spans="1:3">
      <c r="A575" s="27">
        <v>2080109</v>
      </c>
      <c r="B575" s="27" t="s">
        <v>1148</v>
      </c>
      <c r="C575" s="7">
        <v>244</v>
      </c>
    </row>
    <row r="576" customHeight="1" spans="1:3">
      <c r="A576" s="27">
        <v>2080110</v>
      </c>
      <c r="B576" s="27" t="s">
        <v>1149</v>
      </c>
      <c r="C576" s="7">
        <v>0</v>
      </c>
    </row>
    <row r="577" customHeight="1" spans="1:3">
      <c r="A577" s="27">
        <v>2080111</v>
      </c>
      <c r="B577" s="27" t="s">
        <v>1150</v>
      </c>
      <c r="C577" s="7">
        <v>0</v>
      </c>
    </row>
    <row r="578" customHeight="1" spans="1:3">
      <c r="A578" s="27">
        <v>2080112</v>
      </c>
      <c r="B578" s="27" t="s">
        <v>1151</v>
      </c>
      <c r="C578" s="7">
        <v>5</v>
      </c>
    </row>
    <row r="579" customHeight="1" spans="1:3">
      <c r="A579" s="27">
        <v>2080199</v>
      </c>
      <c r="B579" s="27" t="s">
        <v>1152</v>
      </c>
      <c r="C579" s="7">
        <v>83</v>
      </c>
    </row>
    <row r="580" customHeight="1" spans="1:3">
      <c r="A580" s="27">
        <v>20802</v>
      </c>
      <c r="B580" s="15" t="s">
        <v>1153</v>
      </c>
      <c r="C580" s="6">
        <f>SUM(C581:C587)</f>
        <v>838</v>
      </c>
    </row>
    <row r="581" customHeight="1" spans="1:3">
      <c r="A581" s="27">
        <v>2080201</v>
      </c>
      <c r="B581" s="27" t="s">
        <v>762</v>
      </c>
      <c r="C581" s="7">
        <v>111</v>
      </c>
    </row>
    <row r="582" customHeight="1" spans="1:3">
      <c r="A582" s="27">
        <v>2080202</v>
      </c>
      <c r="B582" s="27" t="s">
        <v>763</v>
      </c>
      <c r="C582" s="7">
        <v>0</v>
      </c>
    </row>
    <row r="583" customHeight="1" spans="1:3">
      <c r="A583" s="27">
        <v>2080203</v>
      </c>
      <c r="B583" s="27" t="s">
        <v>764</v>
      </c>
      <c r="C583" s="7">
        <v>111</v>
      </c>
    </row>
    <row r="584" customHeight="1" spans="1:3">
      <c r="A584" s="27">
        <v>2080206</v>
      </c>
      <c r="B584" s="27" t="s">
        <v>1154</v>
      </c>
      <c r="C584" s="7">
        <v>0</v>
      </c>
    </row>
    <row r="585" customHeight="1" spans="1:3">
      <c r="A585" s="27">
        <v>2080207</v>
      </c>
      <c r="B585" s="27" t="s">
        <v>1155</v>
      </c>
      <c r="C585" s="7">
        <v>62</v>
      </c>
    </row>
    <row r="586" customHeight="1" spans="1:3">
      <c r="A586" s="27">
        <v>2080208</v>
      </c>
      <c r="B586" s="27" t="s">
        <v>1156</v>
      </c>
      <c r="C586" s="7">
        <v>108</v>
      </c>
    </row>
    <row r="587" customHeight="1" spans="1:3">
      <c r="A587" s="27">
        <v>2080299</v>
      </c>
      <c r="B587" s="27" t="s">
        <v>1157</v>
      </c>
      <c r="C587" s="7">
        <v>446</v>
      </c>
    </row>
    <row r="588" customHeight="1" spans="1:3">
      <c r="A588" s="27">
        <v>20804</v>
      </c>
      <c r="B588" s="15" t="s">
        <v>1158</v>
      </c>
      <c r="C588" s="6">
        <f>C589</f>
        <v>0</v>
      </c>
    </row>
    <row r="589" customHeight="1" spans="1:3">
      <c r="A589" s="27">
        <v>2080402</v>
      </c>
      <c r="B589" s="27" t="s">
        <v>1159</v>
      </c>
      <c r="C589" s="7">
        <v>0</v>
      </c>
    </row>
    <row r="590" customHeight="1" spans="1:3">
      <c r="A590" s="27">
        <v>20805</v>
      </c>
      <c r="B590" s="15" t="s">
        <v>1160</v>
      </c>
      <c r="C590" s="6">
        <f>SUM(C591:C597)</f>
        <v>11038</v>
      </c>
    </row>
    <row r="591" customHeight="1" spans="1:3">
      <c r="A591" s="27">
        <v>2080501</v>
      </c>
      <c r="B591" s="27" t="s">
        <v>1161</v>
      </c>
      <c r="C591" s="7">
        <v>783</v>
      </c>
    </row>
    <row r="592" customHeight="1" spans="1:3">
      <c r="A592" s="27">
        <v>2080502</v>
      </c>
      <c r="B592" s="27" t="s">
        <v>1162</v>
      </c>
      <c r="C592" s="7">
        <v>1571</v>
      </c>
    </row>
    <row r="593" customHeight="1" spans="1:3">
      <c r="A593" s="27">
        <v>2080503</v>
      </c>
      <c r="B593" s="27" t="s">
        <v>1163</v>
      </c>
      <c r="C593" s="7">
        <v>370</v>
      </c>
    </row>
    <row r="594" customHeight="1" spans="1:3">
      <c r="A594" s="27">
        <v>2080505</v>
      </c>
      <c r="B594" s="27" t="s">
        <v>1164</v>
      </c>
      <c r="C594" s="7">
        <v>6432</v>
      </c>
    </row>
    <row r="595" customHeight="1" spans="1:3">
      <c r="A595" s="27">
        <v>2080506</v>
      </c>
      <c r="B595" s="27" t="s">
        <v>1165</v>
      </c>
      <c r="C595" s="7">
        <v>291</v>
      </c>
    </row>
    <row r="596" customHeight="1" spans="1:3">
      <c r="A596" s="27">
        <v>2080507</v>
      </c>
      <c r="B596" s="27" t="s">
        <v>1166</v>
      </c>
      <c r="C596" s="7">
        <v>1591</v>
      </c>
    </row>
    <row r="597" customHeight="1" spans="1:3">
      <c r="A597" s="27">
        <v>2080599</v>
      </c>
      <c r="B597" s="27" t="s">
        <v>1167</v>
      </c>
      <c r="C597" s="7">
        <v>0</v>
      </c>
    </row>
    <row r="598" customHeight="1" spans="1:3">
      <c r="A598" s="27">
        <v>20806</v>
      </c>
      <c r="B598" s="15" t="s">
        <v>1168</v>
      </c>
      <c r="C598" s="6">
        <f>SUM(C599:C601)</f>
        <v>0</v>
      </c>
    </row>
    <row r="599" customHeight="1" spans="1:3">
      <c r="A599" s="27">
        <v>2080601</v>
      </c>
      <c r="B599" s="27" t="s">
        <v>1169</v>
      </c>
      <c r="C599" s="7">
        <v>0</v>
      </c>
    </row>
    <row r="600" customHeight="1" spans="1:3">
      <c r="A600" s="27">
        <v>2080602</v>
      </c>
      <c r="B600" s="27" t="s">
        <v>1170</v>
      </c>
      <c r="C600" s="7">
        <v>0</v>
      </c>
    </row>
    <row r="601" customHeight="1" spans="1:3">
      <c r="A601" s="27">
        <v>2080699</v>
      </c>
      <c r="B601" s="27" t="s">
        <v>1171</v>
      </c>
      <c r="C601" s="7">
        <v>0</v>
      </c>
    </row>
    <row r="602" customHeight="1" spans="1:3">
      <c r="A602" s="27">
        <v>20807</v>
      </c>
      <c r="B602" s="15" t="s">
        <v>1172</v>
      </c>
      <c r="C602" s="6">
        <f>SUM(C603:C611)</f>
        <v>618</v>
      </c>
    </row>
    <row r="603" customHeight="1" spans="1:3">
      <c r="A603" s="27">
        <v>2080701</v>
      </c>
      <c r="B603" s="27" t="s">
        <v>1173</v>
      </c>
      <c r="C603" s="7">
        <v>0</v>
      </c>
    </row>
    <row r="604" customHeight="1" spans="1:3">
      <c r="A604" s="27">
        <v>2080702</v>
      </c>
      <c r="B604" s="27" t="s">
        <v>1174</v>
      </c>
      <c r="C604" s="7">
        <v>0</v>
      </c>
    </row>
    <row r="605" customHeight="1" spans="1:3">
      <c r="A605" s="27">
        <v>2080704</v>
      </c>
      <c r="B605" s="27" t="s">
        <v>1175</v>
      </c>
      <c r="C605" s="7">
        <v>0</v>
      </c>
    </row>
    <row r="606" customHeight="1" spans="1:3">
      <c r="A606" s="27">
        <v>2080705</v>
      </c>
      <c r="B606" s="27" t="s">
        <v>1176</v>
      </c>
      <c r="C606" s="7">
        <v>0</v>
      </c>
    </row>
    <row r="607" customHeight="1" spans="1:3">
      <c r="A607" s="27">
        <v>2080709</v>
      </c>
      <c r="B607" s="27" t="s">
        <v>1177</v>
      </c>
      <c r="C607" s="7">
        <v>0</v>
      </c>
    </row>
    <row r="608" customHeight="1" spans="1:3">
      <c r="A608" s="27">
        <v>2080711</v>
      </c>
      <c r="B608" s="27" t="s">
        <v>1178</v>
      </c>
      <c r="C608" s="7">
        <v>0</v>
      </c>
    </row>
    <row r="609" customHeight="1" spans="1:3">
      <c r="A609" s="27">
        <v>2080712</v>
      </c>
      <c r="B609" s="27" t="s">
        <v>1179</v>
      </c>
      <c r="C609" s="7">
        <v>0</v>
      </c>
    </row>
    <row r="610" customHeight="1" spans="1:3">
      <c r="A610" s="27">
        <v>2080713</v>
      </c>
      <c r="B610" s="27" t="s">
        <v>1180</v>
      </c>
      <c r="C610" s="7">
        <v>0</v>
      </c>
    </row>
    <row r="611" customHeight="1" spans="1:3">
      <c r="A611" s="27">
        <v>2080799</v>
      </c>
      <c r="B611" s="27" t="s">
        <v>1181</v>
      </c>
      <c r="C611" s="7">
        <v>618</v>
      </c>
    </row>
    <row r="612" customHeight="1" spans="1:3">
      <c r="A612" s="27">
        <v>20808</v>
      </c>
      <c r="B612" s="15" t="s">
        <v>1182</v>
      </c>
      <c r="C612" s="6">
        <f>SUM(C613:C619)</f>
        <v>1738</v>
      </c>
    </row>
    <row r="613" customHeight="1" spans="1:3">
      <c r="A613" s="27">
        <v>2080801</v>
      </c>
      <c r="B613" s="27" t="s">
        <v>1183</v>
      </c>
      <c r="C613" s="7">
        <v>0</v>
      </c>
    </row>
    <row r="614" customHeight="1" spans="1:3">
      <c r="A614" s="27">
        <v>2080802</v>
      </c>
      <c r="B614" s="27" t="s">
        <v>1184</v>
      </c>
      <c r="C614" s="7">
        <v>0</v>
      </c>
    </row>
    <row r="615" customHeight="1" spans="1:3">
      <c r="A615" s="27">
        <v>2080803</v>
      </c>
      <c r="B615" s="27" t="s">
        <v>1185</v>
      </c>
      <c r="C615" s="7">
        <v>0</v>
      </c>
    </row>
    <row r="616" customHeight="1" spans="1:3">
      <c r="A616" s="27">
        <v>2080804</v>
      </c>
      <c r="B616" s="27" t="s">
        <v>1186</v>
      </c>
      <c r="C616" s="7">
        <v>16</v>
      </c>
    </row>
    <row r="617" customHeight="1" spans="1:3">
      <c r="A617" s="27">
        <v>2080805</v>
      </c>
      <c r="B617" s="27" t="s">
        <v>1187</v>
      </c>
      <c r="C617" s="7">
        <v>701</v>
      </c>
    </row>
    <row r="618" customHeight="1" spans="1:3">
      <c r="A618" s="27">
        <v>2080806</v>
      </c>
      <c r="B618" s="27" t="s">
        <v>1188</v>
      </c>
      <c r="C618" s="7">
        <v>0</v>
      </c>
    </row>
    <row r="619" customHeight="1" spans="1:3">
      <c r="A619" s="27">
        <v>2080899</v>
      </c>
      <c r="B619" s="27" t="s">
        <v>1189</v>
      </c>
      <c r="C619" s="7">
        <v>1021</v>
      </c>
    </row>
    <row r="620" customHeight="1" spans="1:3">
      <c r="A620" s="27">
        <v>20809</v>
      </c>
      <c r="B620" s="15" t="s">
        <v>1190</v>
      </c>
      <c r="C620" s="6">
        <f>SUM(C621:C626)</f>
        <v>211</v>
      </c>
    </row>
    <row r="621" customHeight="1" spans="1:3">
      <c r="A621" s="27">
        <v>2080901</v>
      </c>
      <c r="B621" s="27" t="s">
        <v>1191</v>
      </c>
      <c r="C621" s="7">
        <v>154</v>
      </c>
    </row>
    <row r="622" customHeight="1" spans="1:3">
      <c r="A622" s="27">
        <v>2080902</v>
      </c>
      <c r="B622" s="27" t="s">
        <v>1192</v>
      </c>
      <c r="C622" s="7">
        <v>0</v>
      </c>
    </row>
    <row r="623" customHeight="1" spans="1:3">
      <c r="A623" s="27">
        <v>2080903</v>
      </c>
      <c r="B623" s="27" t="s">
        <v>1193</v>
      </c>
      <c r="C623" s="7">
        <v>0</v>
      </c>
    </row>
    <row r="624" customHeight="1" spans="1:3">
      <c r="A624" s="27">
        <v>2080904</v>
      </c>
      <c r="B624" s="27" t="s">
        <v>1194</v>
      </c>
      <c r="C624" s="7">
        <v>0</v>
      </c>
    </row>
    <row r="625" customHeight="1" spans="1:3">
      <c r="A625" s="27">
        <v>2080905</v>
      </c>
      <c r="B625" s="27" t="s">
        <v>1195</v>
      </c>
      <c r="C625" s="7">
        <v>7</v>
      </c>
    </row>
    <row r="626" customHeight="1" spans="1:3">
      <c r="A626" s="27">
        <v>2080999</v>
      </c>
      <c r="B626" s="27" t="s">
        <v>1196</v>
      </c>
      <c r="C626" s="7">
        <v>50</v>
      </c>
    </row>
    <row r="627" customHeight="1" spans="1:3">
      <c r="A627" s="27">
        <v>20810</v>
      </c>
      <c r="B627" s="15" t="s">
        <v>1197</v>
      </c>
      <c r="C627" s="6">
        <f>SUM(C628:C634)</f>
        <v>345</v>
      </c>
    </row>
    <row r="628" customHeight="1" spans="1:3">
      <c r="A628" s="27">
        <v>2081001</v>
      </c>
      <c r="B628" s="27" t="s">
        <v>1198</v>
      </c>
      <c r="C628" s="7">
        <v>201</v>
      </c>
    </row>
    <row r="629" customHeight="1" spans="1:3">
      <c r="A629" s="27">
        <v>2081002</v>
      </c>
      <c r="B629" s="27" t="s">
        <v>1199</v>
      </c>
      <c r="C629" s="7">
        <v>76</v>
      </c>
    </row>
    <row r="630" customHeight="1" spans="1:3">
      <c r="A630" s="27">
        <v>2081003</v>
      </c>
      <c r="B630" s="27" t="s">
        <v>1200</v>
      </c>
      <c r="C630" s="7">
        <v>0</v>
      </c>
    </row>
    <row r="631" customHeight="1" spans="1:3">
      <c r="A631" s="27">
        <v>2081004</v>
      </c>
      <c r="B631" s="27" t="s">
        <v>1201</v>
      </c>
      <c r="C631" s="7">
        <v>0</v>
      </c>
    </row>
    <row r="632" customHeight="1" spans="1:3">
      <c r="A632" s="27">
        <v>2081005</v>
      </c>
      <c r="B632" s="27" t="s">
        <v>1202</v>
      </c>
      <c r="C632" s="7">
        <v>68</v>
      </c>
    </row>
    <row r="633" customHeight="1" spans="1:3">
      <c r="A633" s="27">
        <v>2081006</v>
      </c>
      <c r="B633" s="27" t="s">
        <v>1203</v>
      </c>
      <c r="C633" s="7">
        <v>0</v>
      </c>
    </row>
    <row r="634" customHeight="1" spans="1:3">
      <c r="A634" s="27">
        <v>2081099</v>
      </c>
      <c r="B634" s="27" t="s">
        <v>1204</v>
      </c>
      <c r="C634" s="7">
        <v>0</v>
      </c>
    </row>
    <row r="635" customHeight="1" spans="1:3">
      <c r="A635" s="27">
        <v>20811</v>
      </c>
      <c r="B635" s="15" t="s">
        <v>1205</v>
      </c>
      <c r="C635" s="6">
        <f>SUM(C636:C643)</f>
        <v>366</v>
      </c>
    </row>
    <row r="636" customHeight="1" spans="1:3">
      <c r="A636" s="27">
        <v>2081101</v>
      </c>
      <c r="B636" s="27" t="s">
        <v>762</v>
      </c>
      <c r="C636" s="7">
        <v>35</v>
      </c>
    </row>
    <row r="637" customHeight="1" spans="1:3">
      <c r="A637" s="27">
        <v>2081102</v>
      </c>
      <c r="B637" s="27" t="s">
        <v>763</v>
      </c>
      <c r="C637" s="7">
        <v>0</v>
      </c>
    </row>
    <row r="638" customHeight="1" spans="1:3">
      <c r="A638" s="27">
        <v>2081103</v>
      </c>
      <c r="B638" s="27" t="s">
        <v>764</v>
      </c>
      <c r="C638" s="7">
        <v>38</v>
      </c>
    </row>
    <row r="639" customHeight="1" spans="1:3">
      <c r="A639" s="27">
        <v>2081104</v>
      </c>
      <c r="B639" s="27" t="s">
        <v>1206</v>
      </c>
      <c r="C639" s="7">
        <v>18</v>
      </c>
    </row>
    <row r="640" customHeight="1" spans="1:3">
      <c r="A640" s="27">
        <v>2081105</v>
      </c>
      <c r="B640" s="27" t="s">
        <v>1207</v>
      </c>
      <c r="C640" s="7">
        <v>17</v>
      </c>
    </row>
    <row r="641" customHeight="1" spans="1:3">
      <c r="A641" s="27">
        <v>2081106</v>
      </c>
      <c r="B641" s="27" t="s">
        <v>1208</v>
      </c>
      <c r="C641" s="7">
        <v>0</v>
      </c>
    </row>
    <row r="642" customHeight="1" spans="1:3">
      <c r="A642" s="27">
        <v>2081107</v>
      </c>
      <c r="B642" s="27" t="s">
        <v>1209</v>
      </c>
      <c r="C642" s="7">
        <v>59</v>
      </c>
    </row>
    <row r="643" customHeight="1" spans="1:3">
      <c r="A643" s="27">
        <v>2081199</v>
      </c>
      <c r="B643" s="27" t="s">
        <v>1210</v>
      </c>
      <c r="C643" s="7">
        <v>199</v>
      </c>
    </row>
    <row r="644" customHeight="1" spans="1:3">
      <c r="A644" s="27">
        <v>20816</v>
      </c>
      <c r="B644" s="15" t="s">
        <v>1211</v>
      </c>
      <c r="C644" s="6">
        <f>SUM(C645:C648)</f>
        <v>4</v>
      </c>
    </row>
    <row r="645" customHeight="1" spans="1:3">
      <c r="A645" s="27">
        <v>2081601</v>
      </c>
      <c r="B645" s="27" t="s">
        <v>762</v>
      </c>
      <c r="C645" s="7">
        <v>0</v>
      </c>
    </row>
    <row r="646" customHeight="1" spans="1:3">
      <c r="A646" s="27">
        <v>2081602</v>
      </c>
      <c r="B646" s="27" t="s">
        <v>763</v>
      </c>
      <c r="C646" s="7">
        <v>0</v>
      </c>
    </row>
    <row r="647" customHeight="1" spans="1:3">
      <c r="A647" s="27">
        <v>2081603</v>
      </c>
      <c r="B647" s="27" t="s">
        <v>764</v>
      </c>
      <c r="C647" s="7">
        <v>0</v>
      </c>
    </row>
    <row r="648" customHeight="1" spans="1:3">
      <c r="A648" s="27">
        <v>2081699</v>
      </c>
      <c r="B648" s="27" t="s">
        <v>1212</v>
      </c>
      <c r="C648" s="7">
        <v>4</v>
      </c>
    </row>
    <row r="649" customHeight="1" spans="1:3">
      <c r="A649" s="27">
        <v>20819</v>
      </c>
      <c r="B649" s="15" t="s">
        <v>1213</v>
      </c>
      <c r="C649" s="6">
        <f>SUM(C650:C651)</f>
        <v>31</v>
      </c>
    </row>
    <row r="650" customHeight="1" spans="1:3">
      <c r="A650" s="27">
        <v>2081901</v>
      </c>
      <c r="B650" s="27" t="s">
        <v>1214</v>
      </c>
      <c r="C650" s="7">
        <v>0</v>
      </c>
    </row>
    <row r="651" customHeight="1" spans="1:3">
      <c r="A651" s="27">
        <v>2081902</v>
      </c>
      <c r="B651" s="27" t="s">
        <v>1215</v>
      </c>
      <c r="C651" s="7">
        <v>31</v>
      </c>
    </row>
    <row r="652" customHeight="1" spans="1:3">
      <c r="A652" s="27">
        <v>20820</v>
      </c>
      <c r="B652" s="15" t="s">
        <v>1216</v>
      </c>
      <c r="C652" s="6">
        <f>SUM(C653:C654)</f>
        <v>1</v>
      </c>
    </row>
    <row r="653" customHeight="1" spans="1:3">
      <c r="A653" s="27">
        <v>2082001</v>
      </c>
      <c r="B653" s="27" t="s">
        <v>1217</v>
      </c>
      <c r="C653" s="7">
        <v>0</v>
      </c>
    </row>
    <row r="654" customHeight="1" spans="1:3">
      <c r="A654" s="27">
        <v>2082002</v>
      </c>
      <c r="B654" s="27" t="s">
        <v>1218</v>
      </c>
      <c r="C654" s="7">
        <v>1</v>
      </c>
    </row>
    <row r="655" customHeight="1" spans="1:3">
      <c r="A655" s="27">
        <v>20821</v>
      </c>
      <c r="B655" s="15" t="s">
        <v>1219</v>
      </c>
      <c r="C655" s="6">
        <f>SUM(C656:C657)</f>
        <v>0</v>
      </c>
    </row>
    <row r="656" customHeight="1" spans="1:3">
      <c r="A656" s="27">
        <v>2082101</v>
      </c>
      <c r="B656" s="27" t="s">
        <v>1220</v>
      </c>
      <c r="C656" s="7">
        <v>0</v>
      </c>
    </row>
    <row r="657" customHeight="1" spans="1:3">
      <c r="A657" s="27">
        <v>2082102</v>
      </c>
      <c r="B657" s="27" t="s">
        <v>1221</v>
      </c>
      <c r="C657" s="7">
        <v>0</v>
      </c>
    </row>
    <row r="658" customHeight="1" spans="1:3">
      <c r="A658" s="27">
        <v>20824</v>
      </c>
      <c r="B658" s="15" t="s">
        <v>1222</v>
      </c>
      <c r="C658" s="6">
        <f>SUM(C659:C660)</f>
        <v>0</v>
      </c>
    </row>
    <row r="659" customHeight="1" spans="1:3">
      <c r="A659" s="27">
        <v>2082401</v>
      </c>
      <c r="B659" s="27" t="s">
        <v>1223</v>
      </c>
      <c r="C659" s="7">
        <v>0</v>
      </c>
    </row>
    <row r="660" customHeight="1" spans="1:3">
      <c r="A660" s="27">
        <v>2082402</v>
      </c>
      <c r="B660" s="27" t="s">
        <v>1224</v>
      </c>
      <c r="C660" s="7">
        <v>0</v>
      </c>
    </row>
    <row r="661" customHeight="1" spans="1:3">
      <c r="A661" s="27">
        <v>20825</v>
      </c>
      <c r="B661" s="15" t="s">
        <v>1225</v>
      </c>
      <c r="C661" s="6">
        <f>SUM(C662:C663)</f>
        <v>95</v>
      </c>
    </row>
    <row r="662" customHeight="1" spans="1:3">
      <c r="A662" s="27">
        <v>2082501</v>
      </c>
      <c r="B662" s="27" t="s">
        <v>1226</v>
      </c>
      <c r="C662" s="7">
        <v>0</v>
      </c>
    </row>
    <row r="663" customHeight="1" spans="1:3">
      <c r="A663" s="27">
        <v>2082502</v>
      </c>
      <c r="B663" s="27" t="s">
        <v>1227</v>
      </c>
      <c r="C663" s="7">
        <v>95</v>
      </c>
    </row>
    <row r="664" customHeight="1" spans="1:3">
      <c r="A664" s="27">
        <v>20826</v>
      </c>
      <c r="B664" s="15" t="s">
        <v>1228</v>
      </c>
      <c r="C664" s="6">
        <f>SUM(C665:C667)</f>
        <v>8436</v>
      </c>
    </row>
    <row r="665" customHeight="1" spans="1:3">
      <c r="A665" s="27">
        <v>2082601</v>
      </c>
      <c r="B665" s="27" t="s">
        <v>1229</v>
      </c>
      <c r="C665" s="7">
        <v>3887</v>
      </c>
    </row>
    <row r="666" customHeight="1" spans="1:3">
      <c r="A666" s="27">
        <v>2082602</v>
      </c>
      <c r="B666" s="27" t="s">
        <v>1230</v>
      </c>
      <c r="C666" s="7">
        <v>4003</v>
      </c>
    </row>
    <row r="667" customHeight="1" spans="1:3">
      <c r="A667" s="27">
        <v>2082699</v>
      </c>
      <c r="B667" s="27" t="s">
        <v>1231</v>
      </c>
      <c r="C667" s="7">
        <v>546</v>
      </c>
    </row>
    <row r="668" customHeight="1" spans="1:3">
      <c r="A668" s="27">
        <v>20827</v>
      </c>
      <c r="B668" s="15" t="s">
        <v>1232</v>
      </c>
      <c r="C668" s="6">
        <f>SUM(C669:C672)</f>
        <v>203</v>
      </c>
    </row>
    <row r="669" customHeight="1" spans="1:3">
      <c r="A669" s="27">
        <v>2082701</v>
      </c>
      <c r="B669" s="27" t="s">
        <v>1233</v>
      </c>
      <c r="C669" s="7">
        <v>123</v>
      </c>
    </row>
    <row r="670" customHeight="1" spans="1:3">
      <c r="A670" s="27">
        <v>2082702</v>
      </c>
      <c r="B670" s="27" t="s">
        <v>1234</v>
      </c>
      <c r="C670" s="7">
        <v>80</v>
      </c>
    </row>
    <row r="671" customHeight="1" spans="1:3">
      <c r="A671" s="27">
        <v>2082703</v>
      </c>
      <c r="B671" s="27" t="s">
        <v>1235</v>
      </c>
      <c r="C671" s="7">
        <v>0</v>
      </c>
    </row>
    <row r="672" customHeight="1" spans="1:3">
      <c r="A672" s="27">
        <v>2082799</v>
      </c>
      <c r="B672" s="27" t="s">
        <v>1236</v>
      </c>
      <c r="C672" s="7">
        <v>0</v>
      </c>
    </row>
    <row r="673" customHeight="1" spans="1:3">
      <c r="A673" s="27">
        <v>20828</v>
      </c>
      <c r="B673" s="15" t="s">
        <v>1237</v>
      </c>
      <c r="C673" s="6">
        <f>SUM(C674:C680)</f>
        <v>186</v>
      </c>
    </row>
    <row r="674" customHeight="1" spans="1:3">
      <c r="A674" s="27">
        <v>2082801</v>
      </c>
      <c r="B674" s="27" t="s">
        <v>762</v>
      </c>
      <c r="C674" s="7">
        <v>106</v>
      </c>
    </row>
    <row r="675" customHeight="1" spans="1:3">
      <c r="A675" s="27">
        <v>2082802</v>
      </c>
      <c r="B675" s="27" t="s">
        <v>763</v>
      </c>
      <c r="C675" s="7">
        <v>0</v>
      </c>
    </row>
    <row r="676" customHeight="1" spans="1:3">
      <c r="A676" s="27">
        <v>2082803</v>
      </c>
      <c r="B676" s="27" t="s">
        <v>764</v>
      </c>
      <c r="C676" s="7">
        <v>0</v>
      </c>
    </row>
    <row r="677" customHeight="1" spans="1:3">
      <c r="A677" s="27">
        <v>2082804</v>
      </c>
      <c r="B677" s="27" t="s">
        <v>1238</v>
      </c>
      <c r="C677" s="7">
        <v>19</v>
      </c>
    </row>
    <row r="678" customHeight="1" spans="1:3">
      <c r="A678" s="27">
        <v>2082805</v>
      </c>
      <c r="B678" s="27" t="s">
        <v>1239</v>
      </c>
      <c r="C678" s="7">
        <v>0</v>
      </c>
    </row>
    <row r="679" customHeight="1" spans="1:3">
      <c r="A679" s="27">
        <v>2082850</v>
      </c>
      <c r="B679" s="27" t="s">
        <v>771</v>
      </c>
      <c r="C679" s="7">
        <v>61</v>
      </c>
    </row>
    <row r="680" customHeight="1" spans="1:3">
      <c r="A680" s="27">
        <v>2082899</v>
      </c>
      <c r="B680" s="27" t="s">
        <v>1240</v>
      </c>
      <c r="C680" s="7">
        <v>0</v>
      </c>
    </row>
    <row r="681" customHeight="1" spans="1:3">
      <c r="A681" s="27">
        <v>20830</v>
      </c>
      <c r="B681" s="15" t="s">
        <v>1241</v>
      </c>
      <c r="C681" s="6">
        <f>SUM(C682:C683)</f>
        <v>0</v>
      </c>
    </row>
    <row r="682" customHeight="1" spans="1:3">
      <c r="A682" s="27">
        <v>2083001</v>
      </c>
      <c r="B682" s="27" t="s">
        <v>1242</v>
      </c>
      <c r="C682" s="7">
        <v>0</v>
      </c>
    </row>
    <row r="683" customHeight="1" spans="1:3">
      <c r="A683" s="27">
        <v>2083099</v>
      </c>
      <c r="B683" s="27" t="s">
        <v>1243</v>
      </c>
      <c r="C683" s="7">
        <v>0</v>
      </c>
    </row>
    <row r="684" customHeight="1" spans="1:3">
      <c r="A684" s="27">
        <v>20899</v>
      </c>
      <c r="B684" s="15" t="s">
        <v>1244</v>
      </c>
      <c r="C684" s="6">
        <f>C685</f>
        <v>2068</v>
      </c>
    </row>
    <row r="685" customHeight="1" spans="1:3">
      <c r="A685" s="27">
        <v>2089901</v>
      </c>
      <c r="B685" s="27" t="s">
        <v>1245</v>
      </c>
      <c r="C685" s="7">
        <v>2068</v>
      </c>
    </row>
    <row r="686" customHeight="1" spans="1:3">
      <c r="A686" s="27">
        <v>210</v>
      </c>
      <c r="B686" s="15" t="s">
        <v>1246</v>
      </c>
      <c r="C686" s="6">
        <f>SUM(C687,C692,C706,C710,C722,C725,C729,C734,C738,C742,C745,C754,C756)</f>
        <v>24523</v>
      </c>
    </row>
    <row r="687" customHeight="1" spans="1:3">
      <c r="A687" s="27">
        <v>21001</v>
      </c>
      <c r="B687" s="15" t="s">
        <v>1247</v>
      </c>
      <c r="C687" s="6">
        <f>SUM(C688:C691)</f>
        <v>977</v>
      </c>
    </row>
    <row r="688" customHeight="1" spans="1:3">
      <c r="A688" s="27">
        <v>2100101</v>
      </c>
      <c r="B688" s="27" t="s">
        <v>762</v>
      </c>
      <c r="C688" s="7">
        <v>655</v>
      </c>
    </row>
    <row r="689" customHeight="1" spans="1:3">
      <c r="A689" s="27">
        <v>2100102</v>
      </c>
      <c r="B689" s="27" t="s">
        <v>763</v>
      </c>
      <c r="C689" s="7">
        <v>0</v>
      </c>
    </row>
    <row r="690" customHeight="1" spans="1:3">
      <c r="A690" s="27">
        <v>2100103</v>
      </c>
      <c r="B690" s="27" t="s">
        <v>764</v>
      </c>
      <c r="C690" s="7">
        <v>167</v>
      </c>
    </row>
    <row r="691" customHeight="1" spans="1:3">
      <c r="A691" s="27">
        <v>2100199</v>
      </c>
      <c r="B691" s="27" t="s">
        <v>1248</v>
      </c>
      <c r="C691" s="7">
        <v>155</v>
      </c>
    </row>
    <row r="692" customHeight="1" spans="1:3">
      <c r="A692" s="27">
        <v>21002</v>
      </c>
      <c r="B692" s="15" t="s">
        <v>1249</v>
      </c>
      <c r="C692" s="6">
        <f>SUM(C693:C705)</f>
        <v>2413</v>
      </c>
    </row>
    <row r="693" customHeight="1" spans="1:3">
      <c r="A693" s="27">
        <v>2100201</v>
      </c>
      <c r="B693" s="27" t="s">
        <v>1250</v>
      </c>
      <c r="C693" s="7">
        <v>1542</v>
      </c>
    </row>
    <row r="694" customHeight="1" spans="1:3">
      <c r="A694" s="27">
        <v>2100202</v>
      </c>
      <c r="B694" s="27" t="s">
        <v>1251</v>
      </c>
      <c r="C694" s="7">
        <v>506</v>
      </c>
    </row>
    <row r="695" customHeight="1" spans="1:3">
      <c r="A695" s="27">
        <v>2100203</v>
      </c>
      <c r="B695" s="27" t="s">
        <v>1252</v>
      </c>
      <c r="C695" s="7">
        <v>0</v>
      </c>
    </row>
    <row r="696" customHeight="1" spans="1:3">
      <c r="A696" s="27">
        <v>2100204</v>
      </c>
      <c r="B696" s="27" t="s">
        <v>1253</v>
      </c>
      <c r="C696" s="7">
        <v>0</v>
      </c>
    </row>
    <row r="697" customHeight="1" spans="1:3">
      <c r="A697" s="27">
        <v>2100205</v>
      </c>
      <c r="B697" s="27" t="s">
        <v>1254</v>
      </c>
      <c r="C697" s="7">
        <v>0</v>
      </c>
    </row>
    <row r="698" customHeight="1" spans="1:3">
      <c r="A698" s="27">
        <v>2100206</v>
      </c>
      <c r="B698" s="27" t="s">
        <v>1255</v>
      </c>
      <c r="C698" s="7">
        <v>0</v>
      </c>
    </row>
    <row r="699" customHeight="1" spans="1:3">
      <c r="A699" s="27">
        <v>2100207</v>
      </c>
      <c r="B699" s="27" t="s">
        <v>1256</v>
      </c>
      <c r="C699" s="7">
        <v>0</v>
      </c>
    </row>
    <row r="700" customHeight="1" spans="1:3">
      <c r="A700" s="27">
        <v>2100208</v>
      </c>
      <c r="B700" s="27" t="s">
        <v>1257</v>
      </c>
      <c r="C700" s="7">
        <v>0</v>
      </c>
    </row>
    <row r="701" customHeight="1" spans="1:3">
      <c r="A701" s="27">
        <v>2100209</v>
      </c>
      <c r="B701" s="27" t="s">
        <v>1258</v>
      </c>
      <c r="C701" s="7">
        <v>0</v>
      </c>
    </row>
    <row r="702" customHeight="1" spans="1:3">
      <c r="A702" s="27">
        <v>2100210</v>
      </c>
      <c r="B702" s="27" t="s">
        <v>1259</v>
      </c>
      <c r="C702" s="7">
        <v>0</v>
      </c>
    </row>
    <row r="703" customHeight="1" spans="1:3">
      <c r="A703" s="27">
        <v>2100211</v>
      </c>
      <c r="B703" s="27" t="s">
        <v>1260</v>
      </c>
      <c r="C703" s="7">
        <v>0</v>
      </c>
    </row>
    <row r="704" customHeight="1" spans="1:3">
      <c r="A704" s="27">
        <v>2100212</v>
      </c>
      <c r="B704" s="27" t="s">
        <v>1261</v>
      </c>
      <c r="C704" s="7">
        <v>0</v>
      </c>
    </row>
    <row r="705" customHeight="1" spans="1:3">
      <c r="A705" s="27">
        <v>2100299</v>
      </c>
      <c r="B705" s="27" t="s">
        <v>1262</v>
      </c>
      <c r="C705" s="7">
        <v>365</v>
      </c>
    </row>
    <row r="706" customHeight="1" spans="1:3">
      <c r="A706" s="27">
        <v>21003</v>
      </c>
      <c r="B706" s="15" t="s">
        <v>1263</v>
      </c>
      <c r="C706" s="6">
        <f>SUM(C707:C709)</f>
        <v>1278</v>
      </c>
    </row>
    <row r="707" customHeight="1" spans="1:3">
      <c r="A707" s="27">
        <v>2100301</v>
      </c>
      <c r="B707" s="27" t="s">
        <v>1264</v>
      </c>
      <c r="C707" s="7">
        <v>0</v>
      </c>
    </row>
    <row r="708" customHeight="1" spans="1:3">
      <c r="A708" s="27">
        <v>2100302</v>
      </c>
      <c r="B708" s="27" t="s">
        <v>1265</v>
      </c>
      <c r="C708" s="7">
        <v>1252</v>
      </c>
    </row>
    <row r="709" customHeight="1" spans="1:3">
      <c r="A709" s="27">
        <v>2100399</v>
      </c>
      <c r="B709" s="27" t="s">
        <v>1266</v>
      </c>
      <c r="C709" s="7">
        <v>26</v>
      </c>
    </row>
    <row r="710" customHeight="1" spans="1:3">
      <c r="A710" s="27">
        <v>21004</v>
      </c>
      <c r="B710" s="15" t="s">
        <v>1267</v>
      </c>
      <c r="C710" s="6">
        <f>SUM(C711:C721)</f>
        <v>4680</v>
      </c>
    </row>
    <row r="711" customHeight="1" spans="1:3">
      <c r="A711" s="27">
        <v>2100401</v>
      </c>
      <c r="B711" s="27" t="s">
        <v>1268</v>
      </c>
      <c r="C711" s="7">
        <v>889</v>
      </c>
    </row>
    <row r="712" customHeight="1" spans="1:3">
      <c r="A712" s="27">
        <v>2100402</v>
      </c>
      <c r="B712" s="27" t="s">
        <v>1269</v>
      </c>
      <c r="C712" s="7">
        <v>203</v>
      </c>
    </row>
    <row r="713" customHeight="1" spans="1:3">
      <c r="A713" s="27">
        <v>2100403</v>
      </c>
      <c r="B713" s="27" t="s">
        <v>1270</v>
      </c>
      <c r="C713" s="7">
        <v>489</v>
      </c>
    </row>
    <row r="714" customHeight="1" spans="1:3">
      <c r="A714" s="27">
        <v>2100404</v>
      </c>
      <c r="B714" s="27" t="s">
        <v>1271</v>
      </c>
      <c r="C714" s="7">
        <v>0</v>
      </c>
    </row>
    <row r="715" customHeight="1" spans="1:3">
      <c r="A715" s="27">
        <v>2100405</v>
      </c>
      <c r="B715" s="27" t="s">
        <v>1272</v>
      </c>
      <c r="C715" s="7">
        <v>0</v>
      </c>
    </row>
    <row r="716" customHeight="1" spans="1:3">
      <c r="A716" s="27">
        <v>2100406</v>
      </c>
      <c r="B716" s="27" t="s">
        <v>1273</v>
      </c>
      <c r="C716" s="7">
        <v>0</v>
      </c>
    </row>
    <row r="717" customHeight="1" spans="1:3">
      <c r="A717" s="27">
        <v>2100407</v>
      </c>
      <c r="B717" s="27" t="s">
        <v>1274</v>
      </c>
      <c r="C717" s="7">
        <v>61</v>
      </c>
    </row>
    <row r="718" customHeight="1" spans="1:3">
      <c r="A718" s="27">
        <v>2100408</v>
      </c>
      <c r="B718" s="27" t="s">
        <v>1275</v>
      </c>
      <c r="C718" s="7">
        <v>2330</v>
      </c>
    </row>
    <row r="719" customHeight="1" spans="1:3">
      <c r="A719" s="27">
        <v>2100409</v>
      </c>
      <c r="B719" s="27" t="s">
        <v>1276</v>
      </c>
      <c r="C719" s="7">
        <v>348</v>
      </c>
    </row>
    <row r="720" customHeight="1" spans="1:3">
      <c r="A720" s="27">
        <v>2100410</v>
      </c>
      <c r="B720" s="27" t="s">
        <v>1277</v>
      </c>
      <c r="C720" s="7">
        <v>250</v>
      </c>
    </row>
    <row r="721" customHeight="1" spans="1:3">
      <c r="A721" s="27">
        <v>2100499</v>
      </c>
      <c r="B721" s="27" t="s">
        <v>1278</v>
      </c>
      <c r="C721" s="7">
        <v>110</v>
      </c>
    </row>
    <row r="722" customHeight="1" spans="1:3">
      <c r="A722" s="27">
        <v>21006</v>
      </c>
      <c r="B722" s="15" t="s">
        <v>1279</v>
      </c>
      <c r="C722" s="6">
        <f>SUM(C723:C724)</f>
        <v>77</v>
      </c>
    </row>
    <row r="723" customHeight="1" spans="1:3">
      <c r="A723" s="27">
        <v>2100601</v>
      </c>
      <c r="B723" s="27" t="s">
        <v>1280</v>
      </c>
      <c r="C723" s="7">
        <v>77</v>
      </c>
    </row>
    <row r="724" customHeight="1" spans="1:3">
      <c r="A724" s="27">
        <v>2100699</v>
      </c>
      <c r="B724" s="27" t="s">
        <v>1281</v>
      </c>
      <c r="C724" s="7">
        <v>0</v>
      </c>
    </row>
    <row r="725" customHeight="1" spans="1:3">
      <c r="A725" s="27">
        <v>21007</v>
      </c>
      <c r="B725" s="15" t="s">
        <v>1282</v>
      </c>
      <c r="C725" s="6">
        <f>SUM(C726:C728)</f>
        <v>303</v>
      </c>
    </row>
    <row r="726" customHeight="1" spans="1:3">
      <c r="A726" s="27">
        <v>2100716</v>
      </c>
      <c r="B726" s="27" t="s">
        <v>1283</v>
      </c>
      <c r="C726" s="7">
        <v>8</v>
      </c>
    </row>
    <row r="727" customHeight="1" spans="1:3">
      <c r="A727" s="27">
        <v>2100717</v>
      </c>
      <c r="B727" s="27" t="s">
        <v>1284</v>
      </c>
      <c r="C727" s="7">
        <v>279</v>
      </c>
    </row>
    <row r="728" customHeight="1" spans="1:3">
      <c r="A728" s="27">
        <v>2100799</v>
      </c>
      <c r="B728" s="27" t="s">
        <v>1285</v>
      </c>
      <c r="C728" s="7">
        <v>16</v>
      </c>
    </row>
    <row r="729" customHeight="1" spans="1:3">
      <c r="A729" s="27">
        <v>21011</v>
      </c>
      <c r="B729" s="15" t="s">
        <v>1286</v>
      </c>
      <c r="C729" s="6">
        <f>SUM(C730:C733)</f>
        <v>2267</v>
      </c>
    </row>
    <row r="730" customHeight="1" spans="1:3">
      <c r="A730" s="27">
        <v>2101101</v>
      </c>
      <c r="B730" s="27" t="s">
        <v>1287</v>
      </c>
      <c r="C730" s="7">
        <v>580</v>
      </c>
    </row>
    <row r="731" customHeight="1" spans="1:3">
      <c r="A731" s="27">
        <v>2101102</v>
      </c>
      <c r="B731" s="27" t="s">
        <v>1288</v>
      </c>
      <c r="C731" s="7">
        <v>1687</v>
      </c>
    </row>
    <row r="732" customHeight="1" spans="1:3">
      <c r="A732" s="27">
        <v>2101103</v>
      </c>
      <c r="B732" s="27" t="s">
        <v>1289</v>
      </c>
      <c r="C732" s="7">
        <v>0</v>
      </c>
    </row>
    <row r="733" customHeight="1" spans="1:3">
      <c r="A733" s="27">
        <v>2101199</v>
      </c>
      <c r="B733" s="27" t="s">
        <v>1290</v>
      </c>
      <c r="C733" s="7">
        <v>0</v>
      </c>
    </row>
    <row r="734" customHeight="1" spans="1:3">
      <c r="A734" s="27">
        <v>21012</v>
      </c>
      <c r="B734" s="15" t="s">
        <v>1291</v>
      </c>
      <c r="C734" s="6">
        <f>SUM(C735:C737)</f>
        <v>10963</v>
      </c>
    </row>
    <row r="735" customHeight="1" spans="1:3">
      <c r="A735" s="27">
        <v>2101201</v>
      </c>
      <c r="B735" s="27" t="s">
        <v>1292</v>
      </c>
      <c r="C735" s="7">
        <v>0</v>
      </c>
    </row>
    <row r="736" customHeight="1" spans="1:3">
      <c r="A736" s="27">
        <v>2101202</v>
      </c>
      <c r="B736" s="27" t="s">
        <v>1293</v>
      </c>
      <c r="C736" s="7">
        <v>10963</v>
      </c>
    </row>
    <row r="737" customHeight="1" spans="1:3">
      <c r="A737" s="27">
        <v>2101299</v>
      </c>
      <c r="B737" s="27" t="s">
        <v>1294</v>
      </c>
      <c r="C737" s="7">
        <v>0</v>
      </c>
    </row>
    <row r="738" customHeight="1" spans="1:3">
      <c r="A738" s="27">
        <v>21013</v>
      </c>
      <c r="B738" s="15" t="s">
        <v>1295</v>
      </c>
      <c r="C738" s="6">
        <f>SUM(C739:C741)</f>
        <v>429</v>
      </c>
    </row>
    <row r="739" customHeight="1" spans="1:3">
      <c r="A739" s="27">
        <v>2101301</v>
      </c>
      <c r="B739" s="27" t="s">
        <v>1296</v>
      </c>
      <c r="C739" s="7">
        <v>429</v>
      </c>
    </row>
    <row r="740" customHeight="1" spans="1:3">
      <c r="A740" s="27">
        <v>2101302</v>
      </c>
      <c r="B740" s="27" t="s">
        <v>1297</v>
      </c>
      <c r="C740" s="7">
        <v>0</v>
      </c>
    </row>
    <row r="741" customHeight="1" spans="1:3">
      <c r="A741" s="27">
        <v>2101399</v>
      </c>
      <c r="B741" s="27" t="s">
        <v>1298</v>
      </c>
      <c r="C741" s="7">
        <v>0</v>
      </c>
    </row>
    <row r="742" customHeight="1" spans="1:3">
      <c r="A742" s="27">
        <v>21014</v>
      </c>
      <c r="B742" s="15" t="s">
        <v>1299</v>
      </c>
      <c r="C742" s="6">
        <f>SUM(C743:C744)</f>
        <v>64</v>
      </c>
    </row>
    <row r="743" customHeight="1" spans="1:3">
      <c r="A743" s="27">
        <v>2101401</v>
      </c>
      <c r="B743" s="27" t="s">
        <v>1300</v>
      </c>
      <c r="C743" s="7">
        <v>64</v>
      </c>
    </row>
    <row r="744" customHeight="1" spans="1:3">
      <c r="A744" s="27">
        <v>2101499</v>
      </c>
      <c r="B744" s="27" t="s">
        <v>1301</v>
      </c>
      <c r="C744" s="7">
        <v>0</v>
      </c>
    </row>
    <row r="745" customHeight="1" spans="1:3">
      <c r="A745" s="27">
        <v>21015</v>
      </c>
      <c r="B745" s="15" t="s">
        <v>1302</v>
      </c>
      <c r="C745" s="6">
        <f>SUM(C746:C753)</f>
        <v>447</v>
      </c>
    </row>
    <row r="746" customHeight="1" spans="1:3">
      <c r="A746" s="27">
        <v>2101501</v>
      </c>
      <c r="B746" s="27" t="s">
        <v>762</v>
      </c>
      <c r="C746" s="7">
        <v>200</v>
      </c>
    </row>
    <row r="747" customHeight="1" spans="1:3">
      <c r="A747" s="27">
        <v>2101502</v>
      </c>
      <c r="B747" s="27" t="s">
        <v>763</v>
      </c>
      <c r="C747" s="7">
        <v>0</v>
      </c>
    </row>
    <row r="748" customHeight="1" spans="1:3">
      <c r="A748" s="27">
        <v>2101503</v>
      </c>
      <c r="B748" s="27" t="s">
        <v>764</v>
      </c>
      <c r="C748" s="7">
        <v>0</v>
      </c>
    </row>
    <row r="749" customHeight="1" spans="1:3">
      <c r="A749" s="27">
        <v>2101504</v>
      </c>
      <c r="B749" s="27" t="s">
        <v>803</v>
      </c>
      <c r="C749" s="7">
        <v>0</v>
      </c>
    </row>
    <row r="750" customHeight="1" spans="1:3">
      <c r="A750" s="27">
        <v>2101505</v>
      </c>
      <c r="B750" s="27" t="s">
        <v>1303</v>
      </c>
      <c r="C750" s="7">
        <v>0</v>
      </c>
    </row>
    <row r="751" customHeight="1" spans="1:3">
      <c r="A751" s="27">
        <v>2101506</v>
      </c>
      <c r="B751" s="27" t="s">
        <v>1304</v>
      </c>
      <c r="C751" s="7">
        <v>140</v>
      </c>
    </row>
    <row r="752" customHeight="1" spans="1:3">
      <c r="A752" s="27">
        <v>2101550</v>
      </c>
      <c r="B752" s="27" t="s">
        <v>771</v>
      </c>
      <c r="C752" s="7">
        <v>107</v>
      </c>
    </row>
    <row r="753" customHeight="1" spans="1:3">
      <c r="A753" s="27">
        <v>2101599</v>
      </c>
      <c r="B753" s="27" t="s">
        <v>1305</v>
      </c>
      <c r="C753" s="7">
        <v>0</v>
      </c>
    </row>
    <row r="754" customHeight="1" spans="1:3">
      <c r="A754" s="27">
        <v>21016</v>
      </c>
      <c r="B754" s="15" t="s">
        <v>1306</v>
      </c>
      <c r="C754" s="6">
        <f>C755</f>
        <v>0</v>
      </c>
    </row>
    <row r="755" customHeight="1" spans="1:3">
      <c r="A755" s="27">
        <v>2101601</v>
      </c>
      <c r="B755" s="27" t="s">
        <v>1307</v>
      </c>
      <c r="C755" s="7">
        <v>0</v>
      </c>
    </row>
    <row r="756" customHeight="1" spans="1:3">
      <c r="A756" s="27">
        <v>21099</v>
      </c>
      <c r="B756" s="15" t="s">
        <v>1308</v>
      </c>
      <c r="C756" s="6">
        <f>C757</f>
        <v>625</v>
      </c>
    </row>
    <row r="757" customHeight="1" spans="1:3">
      <c r="A757" s="27">
        <v>2109901</v>
      </c>
      <c r="B757" s="27" t="s">
        <v>1309</v>
      </c>
      <c r="C757" s="7">
        <v>625</v>
      </c>
    </row>
    <row r="758" customHeight="1" spans="1:3">
      <c r="A758" s="27">
        <v>211</v>
      </c>
      <c r="B758" s="15" t="s">
        <v>1310</v>
      </c>
      <c r="C758" s="6">
        <f>SUM(C759,C769,C773,C781,C786,C793,C799,C802,C805,C807,C809,C815,C817,C819,C834)</f>
        <v>8902</v>
      </c>
    </row>
    <row r="759" customHeight="1" spans="1:3">
      <c r="A759" s="27">
        <v>21101</v>
      </c>
      <c r="B759" s="15" t="s">
        <v>1311</v>
      </c>
      <c r="C759" s="6">
        <f>SUM(C760:C768)</f>
        <v>1551</v>
      </c>
    </row>
    <row r="760" customHeight="1" spans="1:3">
      <c r="A760" s="27">
        <v>2110101</v>
      </c>
      <c r="B760" s="27" t="s">
        <v>762</v>
      </c>
      <c r="C760" s="7">
        <v>445</v>
      </c>
    </row>
    <row r="761" customHeight="1" spans="1:3">
      <c r="A761" s="27">
        <v>2110102</v>
      </c>
      <c r="B761" s="27" t="s">
        <v>763</v>
      </c>
      <c r="C761" s="7">
        <v>268</v>
      </c>
    </row>
    <row r="762" customHeight="1" spans="1:3">
      <c r="A762" s="27">
        <v>2110103</v>
      </c>
      <c r="B762" s="27" t="s">
        <v>764</v>
      </c>
      <c r="C762" s="7">
        <v>25</v>
      </c>
    </row>
    <row r="763" customHeight="1" spans="1:3">
      <c r="A763" s="27">
        <v>2110104</v>
      </c>
      <c r="B763" s="27" t="s">
        <v>1312</v>
      </c>
      <c r="C763" s="7">
        <v>0</v>
      </c>
    </row>
    <row r="764" customHeight="1" spans="1:3">
      <c r="A764" s="27">
        <v>2110105</v>
      </c>
      <c r="B764" s="27" t="s">
        <v>1313</v>
      </c>
      <c r="C764" s="7">
        <v>11</v>
      </c>
    </row>
    <row r="765" customHeight="1" spans="1:3">
      <c r="A765" s="27">
        <v>2110106</v>
      </c>
      <c r="B765" s="27" t="s">
        <v>1314</v>
      </c>
      <c r="C765" s="7">
        <v>0</v>
      </c>
    </row>
    <row r="766" customHeight="1" spans="1:3">
      <c r="A766" s="27">
        <v>2110107</v>
      </c>
      <c r="B766" s="27" t="s">
        <v>1315</v>
      </c>
      <c r="C766" s="7">
        <v>0</v>
      </c>
    </row>
    <row r="767" customHeight="1" spans="1:3">
      <c r="A767" s="27">
        <v>2110108</v>
      </c>
      <c r="B767" s="27" t="s">
        <v>1316</v>
      </c>
      <c r="C767" s="7">
        <v>30</v>
      </c>
    </row>
    <row r="768" customHeight="1" spans="1:3">
      <c r="A768" s="27">
        <v>2110199</v>
      </c>
      <c r="B768" s="27" t="s">
        <v>1317</v>
      </c>
      <c r="C768" s="7">
        <v>772</v>
      </c>
    </row>
    <row r="769" customHeight="1" spans="1:3">
      <c r="A769" s="27">
        <v>21102</v>
      </c>
      <c r="B769" s="15" t="s">
        <v>1318</v>
      </c>
      <c r="C769" s="6">
        <f>SUM(C770:C772)</f>
        <v>0</v>
      </c>
    </row>
    <row r="770" customHeight="1" spans="1:3">
      <c r="A770" s="27">
        <v>2110203</v>
      </c>
      <c r="B770" s="27" t="s">
        <v>1319</v>
      </c>
      <c r="C770" s="7">
        <v>0</v>
      </c>
    </row>
    <row r="771" customHeight="1" spans="1:3">
      <c r="A771" s="27">
        <v>2110204</v>
      </c>
      <c r="B771" s="27" t="s">
        <v>1320</v>
      </c>
      <c r="C771" s="7">
        <v>0</v>
      </c>
    </row>
    <row r="772" customHeight="1" spans="1:3">
      <c r="A772" s="27">
        <v>2110299</v>
      </c>
      <c r="B772" s="27" t="s">
        <v>1321</v>
      </c>
      <c r="C772" s="7">
        <v>0</v>
      </c>
    </row>
    <row r="773" customHeight="1" spans="1:3">
      <c r="A773" s="27">
        <v>21103</v>
      </c>
      <c r="B773" s="15" t="s">
        <v>1322</v>
      </c>
      <c r="C773" s="6">
        <f>SUM(C774:C780)</f>
        <v>5100</v>
      </c>
    </row>
    <row r="774" customHeight="1" spans="1:3">
      <c r="A774" s="27">
        <v>2110301</v>
      </c>
      <c r="B774" s="27" t="s">
        <v>1323</v>
      </c>
      <c r="C774" s="7">
        <v>2890</v>
      </c>
    </row>
    <row r="775" customHeight="1" spans="1:3">
      <c r="A775" s="27">
        <v>2110302</v>
      </c>
      <c r="B775" s="27" t="s">
        <v>1324</v>
      </c>
      <c r="C775" s="7">
        <v>2043</v>
      </c>
    </row>
    <row r="776" customHeight="1" spans="1:3">
      <c r="A776" s="27">
        <v>2110303</v>
      </c>
      <c r="B776" s="27" t="s">
        <v>1325</v>
      </c>
      <c r="C776" s="7">
        <v>0</v>
      </c>
    </row>
    <row r="777" customHeight="1" spans="1:3">
      <c r="A777" s="27">
        <v>2110304</v>
      </c>
      <c r="B777" s="27" t="s">
        <v>1326</v>
      </c>
      <c r="C777" s="7">
        <v>132</v>
      </c>
    </row>
    <row r="778" customHeight="1" spans="1:3">
      <c r="A778" s="27">
        <v>2110305</v>
      </c>
      <c r="B778" s="27" t="s">
        <v>1327</v>
      </c>
      <c r="C778" s="7">
        <v>0</v>
      </c>
    </row>
    <row r="779" customHeight="1" spans="1:3">
      <c r="A779" s="27">
        <v>2110306</v>
      </c>
      <c r="B779" s="27" t="s">
        <v>1328</v>
      </c>
      <c r="C779" s="7">
        <v>0</v>
      </c>
    </row>
    <row r="780" customHeight="1" spans="1:3">
      <c r="A780" s="27">
        <v>2110399</v>
      </c>
      <c r="B780" s="27" t="s">
        <v>1329</v>
      </c>
      <c r="C780" s="7">
        <v>35</v>
      </c>
    </row>
    <row r="781" customHeight="1" spans="1:3">
      <c r="A781" s="27">
        <v>21104</v>
      </c>
      <c r="B781" s="15" t="s">
        <v>1330</v>
      </c>
      <c r="C781" s="6">
        <f>SUM(C782:C785)</f>
        <v>1368</v>
      </c>
    </row>
    <row r="782" customHeight="1" spans="1:3">
      <c r="A782" s="27">
        <v>2110401</v>
      </c>
      <c r="B782" s="27" t="s">
        <v>1331</v>
      </c>
      <c r="C782" s="7">
        <v>0</v>
      </c>
    </row>
    <row r="783" customHeight="1" spans="1:3">
      <c r="A783" s="27">
        <v>2110402</v>
      </c>
      <c r="B783" s="27" t="s">
        <v>1332</v>
      </c>
      <c r="C783" s="7">
        <v>1368</v>
      </c>
    </row>
    <row r="784" customHeight="1" spans="1:3">
      <c r="A784" s="27">
        <v>2110404</v>
      </c>
      <c r="B784" s="27" t="s">
        <v>1333</v>
      </c>
      <c r="C784" s="7">
        <v>0</v>
      </c>
    </row>
    <row r="785" customHeight="1" spans="1:3">
      <c r="A785" s="27">
        <v>2110499</v>
      </c>
      <c r="B785" s="27" t="s">
        <v>1334</v>
      </c>
      <c r="C785" s="7">
        <v>0</v>
      </c>
    </row>
    <row r="786" customHeight="1" spans="1:3">
      <c r="A786" s="27">
        <v>21105</v>
      </c>
      <c r="B786" s="15" t="s">
        <v>1335</v>
      </c>
      <c r="C786" s="6">
        <f>SUM(C787:C792)</f>
        <v>0</v>
      </c>
    </row>
    <row r="787" customHeight="1" spans="1:3">
      <c r="A787" s="27">
        <v>2110501</v>
      </c>
      <c r="B787" s="27" t="s">
        <v>1336</v>
      </c>
      <c r="C787" s="7">
        <v>0</v>
      </c>
    </row>
    <row r="788" customHeight="1" spans="1:3">
      <c r="A788" s="27">
        <v>2110502</v>
      </c>
      <c r="B788" s="27" t="s">
        <v>1337</v>
      </c>
      <c r="C788" s="7">
        <v>0</v>
      </c>
    </row>
    <row r="789" customHeight="1" spans="1:3">
      <c r="A789" s="27">
        <v>2110503</v>
      </c>
      <c r="B789" s="27" t="s">
        <v>1338</v>
      </c>
      <c r="C789" s="7">
        <v>0</v>
      </c>
    </row>
    <row r="790" customHeight="1" spans="1:3">
      <c r="A790" s="27">
        <v>2110506</v>
      </c>
      <c r="B790" s="27" t="s">
        <v>1339</v>
      </c>
      <c r="C790" s="7">
        <v>0</v>
      </c>
    </row>
    <row r="791" customHeight="1" spans="1:3">
      <c r="A791" s="27">
        <v>2110507</v>
      </c>
      <c r="B791" s="27" t="s">
        <v>1340</v>
      </c>
      <c r="C791" s="7">
        <v>0</v>
      </c>
    </row>
    <row r="792" customHeight="1" spans="1:3">
      <c r="A792" s="27">
        <v>2110599</v>
      </c>
      <c r="B792" s="27" t="s">
        <v>1341</v>
      </c>
      <c r="C792" s="7">
        <v>0</v>
      </c>
    </row>
    <row r="793" customHeight="1" spans="1:3">
      <c r="A793" s="27">
        <v>21106</v>
      </c>
      <c r="B793" s="15" t="s">
        <v>1342</v>
      </c>
      <c r="C793" s="6">
        <f>SUM(C794:C798)</f>
        <v>44</v>
      </c>
    </row>
    <row r="794" customHeight="1" spans="1:3">
      <c r="A794" s="27">
        <v>2110602</v>
      </c>
      <c r="B794" s="27" t="s">
        <v>1343</v>
      </c>
      <c r="C794" s="7">
        <v>44</v>
      </c>
    </row>
    <row r="795" customHeight="1" spans="1:3">
      <c r="A795" s="27">
        <v>2110603</v>
      </c>
      <c r="B795" s="27" t="s">
        <v>1344</v>
      </c>
      <c r="C795" s="7">
        <v>0</v>
      </c>
    </row>
    <row r="796" customHeight="1" spans="1:3">
      <c r="A796" s="27">
        <v>2110604</v>
      </c>
      <c r="B796" s="27" t="s">
        <v>1345</v>
      </c>
      <c r="C796" s="7">
        <v>0</v>
      </c>
    </row>
    <row r="797" customHeight="1" spans="1:3">
      <c r="A797" s="27">
        <v>2110605</v>
      </c>
      <c r="B797" s="27" t="s">
        <v>1346</v>
      </c>
      <c r="C797" s="7">
        <v>0</v>
      </c>
    </row>
    <row r="798" customHeight="1" spans="1:3">
      <c r="A798" s="27">
        <v>2110699</v>
      </c>
      <c r="B798" s="27" t="s">
        <v>1347</v>
      </c>
      <c r="C798" s="7">
        <v>0</v>
      </c>
    </row>
    <row r="799" customHeight="1" spans="1:3">
      <c r="A799" s="27">
        <v>21107</v>
      </c>
      <c r="B799" s="15" t="s">
        <v>1348</v>
      </c>
      <c r="C799" s="6">
        <f>SUM(C800:C801)</f>
        <v>0</v>
      </c>
    </row>
    <row r="800" customHeight="1" spans="1:3">
      <c r="A800" s="27">
        <v>2110704</v>
      </c>
      <c r="B800" s="27" t="s">
        <v>1349</v>
      </c>
      <c r="C800" s="7">
        <v>0</v>
      </c>
    </row>
    <row r="801" customHeight="1" spans="1:3">
      <c r="A801" s="27">
        <v>2110799</v>
      </c>
      <c r="B801" s="27" t="s">
        <v>1350</v>
      </c>
      <c r="C801" s="7">
        <v>0</v>
      </c>
    </row>
    <row r="802" customHeight="1" spans="1:3">
      <c r="A802" s="27">
        <v>21108</v>
      </c>
      <c r="B802" s="15" t="s">
        <v>1351</v>
      </c>
      <c r="C802" s="6">
        <f>SUM(C803:C804)</f>
        <v>0</v>
      </c>
    </row>
    <row r="803" customHeight="1" spans="1:3">
      <c r="A803" s="27">
        <v>2110804</v>
      </c>
      <c r="B803" s="27" t="s">
        <v>1352</v>
      </c>
      <c r="C803" s="7">
        <v>0</v>
      </c>
    </row>
    <row r="804" customHeight="1" spans="1:3">
      <c r="A804" s="27">
        <v>2110899</v>
      </c>
      <c r="B804" s="27" t="s">
        <v>1353</v>
      </c>
      <c r="C804" s="7">
        <v>0</v>
      </c>
    </row>
    <row r="805" customHeight="1" spans="1:3">
      <c r="A805" s="27">
        <v>21109</v>
      </c>
      <c r="B805" s="15" t="s">
        <v>1354</v>
      </c>
      <c r="C805" s="6">
        <f>C806</f>
        <v>0</v>
      </c>
    </row>
    <row r="806" customHeight="1" spans="1:3">
      <c r="A806" s="27">
        <v>2110901</v>
      </c>
      <c r="B806" s="27" t="s">
        <v>1355</v>
      </c>
      <c r="C806" s="7">
        <v>0</v>
      </c>
    </row>
    <row r="807" customHeight="1" spans="1:3">
      <c r="A807" s="27">
        <v>21110</v>
      </c>
      <c r="B807" s="15" t="s">
        <v>1356</v>
      </c>
      <c r="C807" s="6">
        <f>C808</f>
        <v>250</v>
      </c>
    </row>
    <row r="808" customHeight="1" spans="1:3">
      <c r="A808" s="27">
        <v>2111001</v>
      </c>
      <c r="B808" s="27" t="s">
        <v>1357</v>
      </c>
      <c r="C808" s="7">
        <v>250</v>
      </c>
    </row>
    <row r="809" customHeight="1" spans="1:3">
      <c r="A809" s="27">
        <v>21111</v>
      </c>
      <c r="B809" s="15" t="s">
        <v>1358</v>
      </c>
      <c r="C809" s="6">
        <f>SUM(C810:C814)</f>
        <v>83</v>
      </c>
    </row>
    <row r="810" customHeight="1" spans="1:3">
      <c r="A810" s="27">
        <v>2111101</v>
      </c>
      <c r="B810" s="27" t="s">
        <v>1359</v>
      </c>
      <c r="C810" s="7">
        <v>72</v>
      </c>
    </row>
    <row r="811" customHeight="1" spans="1:3">
      <c r="A811" s="27">
        <v>2111102</v>
      </c>
      <c r="B811" s="27" t="s">
        <v>1360</v>
      </c>
      <c r="C811" s="7">
        <v>11</v>
      </c>
    </row>
    <row r="812" customHeight="1" spans="1:3">
      <c r="A812" s="27">
        <v>2111103</v>
      </c>
      <c r="B812" s="27" t="s">
        <v>1361</v>
      </c>
      <c r="C812" s="7">
        <v>0</v>
      </c>
    </row>
    <row r="813" customHeight="1" spans="1:3">
      <c r="A813" s="27">
        <v>2111104</v>
      </c>
      <c r="B813" s="27" t="s">
        <v>1362</v>
      </c>
      <c r="C813" s="7">
        <v>0</v>
      </c>
    </row>
    <row r="814" customHeight="1" spans="1:3">
      <c r="A814" s="27">
        <v>2111199</v>
      </c>
      <c r="B814" s="27" t="s">
        <v>1363</v>
      </c>
      <c r="C814" s="7">
        <v>0</v>
      </c>
    </row>
    <row r="815" customHeight="1" spans="1:3">
      <c r="A815" s="27">
        <v>21112</v>
      </c>
      <c r="B815" s="15" t="s">
        <v>1364</v>
      </c>
      <c r="C815" s="6">
        <f>C816</f>
        <v>0</v>
      </c>
    </row>
    <row r="816" customHeight="1" spans="1:3">
      <c r="A816" s="27">
        <v>2111201</v>
      </c>
      <c r="B816" s="27" t="s">
        <v>1365</v>
      </c>
      <c r="C816" s="7">
        <v>0</v>
      </c>
    </row>
    <row r="817" customHeight="1" spans="1:3">
      <c r="A817" s="27">
        <v>21113</v>
      </c>
      <c r="B817" s="15" t="s">
        <v>1366</v>
      </c>
      <c r="C817" s="6">
        <f>C818</f>
        <v>0</v>
      </c>
    </row>
    <row r="818" customHeight="1" spans="1:3">
      <c r="A818" s="27">
        <v>2111301</v>
      </c>
      <c r="B818" s="27" t="s">
        <v>1367</v>
      </c>
      <c r="C818" s="7">
        <v>0</v>
      </c>
    </row>
    <row r="819" customHeight="1" spans="1:3">
      <c r="A819" s="27">
        <v>21114</v>
      </c>
      <c r="B819" s="15" t="s">
        <v>1368</v>
      </c>
      <c r="C819" s="6">
        <f>SUM(C820:C833)</f>
        <v>198</v>
      </c>
    </row>
    <row r="820" customHeight="1" spans="1:3">
      <c r="A820" s="27">
        <v>2111401</v>
      </c>
      <c r="B820" s="27" t="s">
        <v>762</v>
      </c>
      <c r="C820" s="7">
        <v>85</v>
      </c>
    </row>
    <row r="821" customHeight="1" spans="1:3">
      <c r="A821" s="27">
        <v>2111402</v>
      </c>
      <c r="B821" s="27" t="s">
        <v>763</v>
      </c>
      <c r="C821" s="7">
        <v>0</v>
      </c>
    </row>
    <row r="822" customHeight="1" spans="1:3">
      <c r="A822" s="27">
        <v>2111403</v>
      </c>
      <c r="B822" s="27" t="s">
        <v>764</v>
      </c>
      <c r="C822" s="7">
        <v>0</v>
      </c>
    </row>
    <row r="823" customHeight="1" spans="1:3">
      <c r="A823" s="27">
        <v>2111404</v>
      </c>
      <c r="B823" s="27" t="s">
        <v>1369</v>
      </c>
      <c r="C823" s="7">
        <v>0</v>
      </c>
    </row>
    <row r="824" customHeight="1" spans="1:3">
      <c r="A824" s="27">
        <v>2111405</v>
      </c>
      <c r="B824" s="27" t="s">
        <v>1370</v>
      </c>
      <c r="C824" s="7">
        <v>0</v>
      </c>
    </row>
    <row r="825" customHeight="1" spans="1:3">
      <c r="A825" s="27">
        <v>2111406</v>
      </c>
      <c r="B825" s="27" t="s">
        <v>1371</v>
      </c>
      <c r="C825" s="7">
        <v>0</v>
      </c>
    </row>
    <row r="826" customHeight="1" spans="1:3">
      <c r="A826" s="27">
        <v>2111407</v>
      </c>
      <c r="B826" s="27" t="s">
        <v>1372</v>
      </c>
      <c r="C826" s="7">
        <v>0</v>
      </c>
    </row>
    <row r="827" customHeight="1" spans="1:3">
      <c r="A827" s="27">
        <v>2111408</v>
      </c>
      <c r="B827" s="27" t="s">
        <v>1373</v>
      </c>
      <c r="C827" s="7">
        <v>0</v>
      </c>
    </row>
    <row r="828" customHeight="1" spans="1:3">
      <c r="A828" s="27">
        <v>2111409</v>
      </c>
      <c r="B828" s="27" t="s">
        <v>1374</v>
      </c>
      <c r="C828" s="7">
        <v>0</v>
      </c>
    </row>
    <row r="829" customHeight="1" spans="1:3">
      <c r="A829" s="27">
        <v>2111410</v>
      </c>
      <c r="B829" s="27" t="s">
        <v>1375</v>
      </c>
      <c r="C829" s="7">
        <v>0</v>
      </c>
    </row>
    <row r="830" customHeight="1" spans="1:3">
      <c r="A830" s="27">
        <v>2111411</v>
      </c>
      <c r="B830" s="27" t="s">
        <v>803</v>
      </c>
      <c r="C830" s="7">
        <v>0</v>
      </c>
    </row>
    <row r="831" customHeight="1" spans="1:3">
      <c r="A831" s="27">
        <v>2111413</v>
      </c>
      <c r="B831" s="27" t="s">
        <v>1376</v>
      </c>
      <c r="C831" s="7">
        <v>0</v>
      </c>
    </row>
    <row r="832" customHeight="1" spans="1:3">
      <c r="A832" s="27">
        <v>2111450</v>
      </c>
      <c r="B832" s="27" t="s">
        <v>771</v>
      </c>
      <c r="C832" s="7">
        <v>16</v>
      </c>
    </row>
    <row r="833" customHeight="1" spans="1:3">
      <c r="A833" s="27">
        <v>2111499</v>
      </c>
      <c r="B833" s="27" t="s">
        <v>1377</v>
      </c>
      <c r="C833" s="7">
        <v>97</v>
      </c>
    </row>
    <row r="834" customHeight="1" spans="1:3">
      <c r="A834" s="27">
        <v>21199</v>
      </c>
      <c r="B834" s="15" t="s">
        <v>1378</v>
      </c>
      <c r="C834" s="6">
        <f>C835</f>
        <v>308</v>
      </c>
    </row>
    <row r="835" customHeight="1" spans="1:3">
      <c r="A835" s="27">
        <v>2119901</v>
      </c>
      <c r="B835" s="27" t="s">
        <v>1379</v>
      </c>
      <c r="C835" s="7">
        <v>308</v>
      </c>
    </row>
    <row r="836" customHeight="1" spans="1:3">
      <c r="A836" s="27">
        <v>212</v>
      </c>
      <c r="B836" s="15" t="s">
        <v>1380</v>
      </c>
      <c r="C836" s="6">
        <f>SUM(C837,C848,C850,C853,C855,C857)</f>
        <v>15402</v>
      </c>
    </row>
    <row r="837" customHeight="1" spans="1:3">
      <c r="A837" s="27">
        <v>21201</v>
      </c>
      <c r="B837" s="15" t="s">
        <v>1381</v>
      </c>
      <c r="C837" s="6">
        <f>SUM(C838:C847)</f>
        <v>3408</v>
      </c>
    </row>
    <row r="838" customHeight="1" spans="1:3">
      <c r="A838" s="27">
        <v>2120101</v>
      </c>
      <c r="B838" s="27" t="s">
        <v>762</v>
      </c>
      <c r="C838" s="7">
        <v>149</v>
      </c>
    </row>
    <row r="839" customHeight="1" spans="1:3">
      <c r="A839" s="27">
        <v>2120102</v>
      </c>
      <c r="B839" s="27" t="s">
        <v>763</v>
      </c>
      <c r="C839" s="7">
        <v>0</v>
      </c>
    </row>
    <row r="840" customHeight="1" spans="1:3">
      <c r="A840" s="27">
        <v>2120103</v>
      </c>
      <c r="B840" s="27" t="s">
        <v>764</v>
      </c>
      <c r="C840" s="7">
        <v>187</v>
      </c>
    </row>
    <row r="841" customHeight="1" spans="1:3">
      <c r="A841" s="27">
        <v>2120104</v>
      </c>
      <c r="B841" s="27" t="s">
        <v>1382</v>
      </c>
      <c r="C841" s="7">
        <v>9</v>
      </c>
    </row>
    <row r="842" customHeight="1" spans="1:3">
      <c r="A842" s="27">
        <v>2120105</v>
      </c>
      <c r="B842" s="27" t="s">
        <v>1383</v>
      </c>
      <c r="C842" s="7">
        <v>0</v>
      </c>
    </row>
    <row r="843" customHeight="1" spans="1:3">
      <c r="A843" s="27">
        <v>2120106</v>
      </c>
      <c r="B843" s="27" t="s">
        <v>1384</v>
      </c>
      <c r="C843" s="7">
        <v>0</v>
      </c>
    </row>
    <row r="844" customHeight="1" spans="1:3">
      <c r="A844" s="27">
        <v>2120107</v>
      </c>
      <c r="B844" s="27" t="s">
        <v>1385</v>
      </c>
      <c r="C844" s="7">
        <v>0</v>
      </c>
    </row>
    <row r="845" customHeight="1" spans="1:3">
      <c r="A845" s="27">
        <v>2120109</v>
      </c>
      <c r="B845" s="27" t="s">
        <v>1386</v>
      </c>
      <c r="C845" s="7">
        <v>0</v>
      </c>
    </row>
    <row r="846" customHeight="1" spans="1:3">
      <c r="A846" s="27">
        <v>2120110</v>
      </c>
      <c r="B846" s="27" t="s">
        <v>1387</v>
      </c>
      <c r="C846" s="7">
        <v>0</v>
      </c>
    </row>
    <row r="847" customHeight="1" spans="1:3">
      <c r="A847" s="27">
        <v>2120199</v>
      </c>
      <c r="B847" s="27" t="s">
        <v>1388</v>
      </c>
      <c r="C847" s="7">
        <v>3063</v>
      </c>
    </row>
    <row r="848" customHeight="1" spans="1:3">
      <c r="A848" s="27">
        <v>21202</v>
      </c>
      <c r="B848" s="15" t="s">
        <v>1389</v>
      </c>
      <c r="C848" s="6">
        <f>C849</f>
        <v>0</v>
      </c>
    </row>
    <row r="849" customHeight="1" spans="1:3">
      <c r="A849" s="27">
        <v>2120201</v>
      </c>
      <c r="B849" s="27" t="s">
        <v>1390</v>
      </c>
      <c r="C849" s="7">
        <v>0</v>
      </c>
    </row>
    <row r="850" customHeight="1" spans="1:3">
      <c r="A850" s="27">
        <v>21203</v>
      </c>
      <c r="B850" s="15" t="s">
        <v>1391</v>
      </c>
      <c r="C850" s="6">
        <f>SUM(C851:C852)</f>
        <v>11747</v>
      </c>
    </row>
    <row r="851" customHeight="1" spans="1:3">
      <c r="A851" s="27">
        <v>2120303</v>
      </c>
      <c r="B851" s="27" t="s">
        <v>1392</v>
      </c>
      <c r="C851" s="7">
        <v>0</v>
      </c>
    </row>
    <row r="852" customHeight="1" spans="1:3">
      <c r="A852" s="27">
        <v>2120399</v>
      </c>
      <c r="B852" s="27" t="s">
        <v>1393</v>
      </c>
      <c r="C852" s="7">
        <v>11747</v>
      </c>
    </row>
    <row r="853" customHeight="1" spans="1:3">
      <c r="A853" s="27">
        <v>21205</v>
      </c>
      <c r="B853" s="15" t="s">
        <v>1394</v>
      </c>
      <c r="C853" s="6">
        <f>C854</f>
        <v>211</v>
      </c>
    </row>
    <row r="854" customHeight="1" spans="1:3">
      <c r="A854" s="27">
        <v>2120501</v>
      </c>
      <c r="B854" s="27" t="s">
        <v>1395</v>
      </c>
      <c r="C854" s="7">
        <v>211</v>
      </c>
    </row>
    <row r="855" customHeight="1" spans="1:3">
      <c r="A855" s="27">
        <v>21206</v>
      </c>
      <c r="B855" s="15" t="s">
        <v>1396</v>
      </c>
      <c r="C855" s="6">
        <f>C856</f>
        <v>0</v>
      </c>
    </row>
    <row r="856" customHeight="1" spans="1:3">
      <c r="A856" s="27">
        <v>2120601</v>
      </c>
      <c r="B856" s="27" t="s">
        <v>1397</v>
      </c>
      <c r="C856" s="7">
        <v>0</v>
      </c>
    </row>
    <row r="857" customHeight="1" spans="1:3">
      <c r="A857" s="27">
        <v>21299</v>
      </c>
      <c r="B857" s="15" t="s">
        <v>1398</v>
      </c>
      <c r="C857" s="6">
        <f>C858</f>
        <v>36</v>
      </c>
    </row>
    <row r="858" customHeight="1" spans="1:3">
      <c r="A858" s="27">
        <v>2129901</v>
      </c>
      <c r="B858" s="27" t="s">
        <v>1399</v>
      </c>
      <c r="C858" s="7">
        <v>36</v>
      </c>
    </row>
    <row r="859" customHeight="1" spans="1:3">
      <c r="A859" s="27">
        <v>213</v>
      </c>
      <c r="B859" s="15" t="s">
        <v>1400</v>
      </c>
      <c r="C859" s="6">
        <f>SUM(C860,C886,C911,C939,C950,C957,C964,C967)</f>
        <v>16134</v>
      </c>
    </row>
    <row r="860" customHeight="1" spans="1:3">
      <c r="A860" s="27">
        <v>21301</v>
      </c>
      <c r="B860" s="15" t="s">
        <v>1401</v>
      </c>
      <c r="C860" s="6">
        <f>SUM(C861:C885)</f>
        <v>3935</v>
      </c>
    </row>
    <row r="861" customHeight="1" spans="1:3">
      <c r="A861" s="27">
        <v>2130101</v>
      </c>
      <c r="B861" s="27" t="s">
        <v>762</v>
      </c>
      <c r="C861" s="7">
        <v>172</v>
      </c>
    </row>
    <row r="862" customHeight="1" spans="1:3">
      <c r="A862" s="27">
        <v>2130102</v>
      </c>
      <c r="B862" s="27" t="s">
        <v>763</v>
      </c>
      <c r="C862" s="7">
        <v>0</v>
      </c>
    </row>
    <row r="863" customHeight="1" spans="1:3">
      <c r="A863" s="27">
        <v>2130103</v>
      </c>
      <c r="B863" s="27" t="s">
        <v>764</v>
      </c>
      <c r="C863" s="7">
        <v>0</v>
      </c>
    </row>
    <row r="864" customHeight="1" spans="1:3">
      <c r="A864" s="27">
        <v>2130104</v>
      </c>
      <c r="B864" s="27" t="s">
        <v>771</v>
      </c>
      <c r="C864" s="7">
        <v>1272</v>
      </c>
    </row>
    <row r="865" customHeight="1" spans="1:3">
      <c r="A865" s="27">
        <v>2130105</v>
      </c>
      <c r="B865" s="27" t="s">
        <v>1402</v>
      </c>
      <c r="C865" s="7">
        <v>0</v>
      </c>
    </row>
    <row r="866" customHeight="1" spans="1:3">
      <c r="A866" s="27">
        <v>2130106</v>
      </c>
      <c r="B866" s="27" t="s">
        <v>1403</v>
      </c>
      <c r="C866" s="7">
        <v>153</v>
      </c>
    </row>
    <row r="867" customHeight="1" spans="1:3">
      <c r="A867" s="27">
        <v>2130108</v>
      </c>
      <c r="B867" s="27" t="s">
        <v>1404</v>
      </c>
      <c r="C867" s="7">
        <v>17</v>
      </c>
    </row>
    <row r="868" customHeight="1" spans="1:3">
      <c r="A868" s="27">
        <v>2130109</v>
      </c>
      <c r="B868" s="27" t="s">
        <v>1405</v>
      </c>
      <c r="C868" s="7">
        <v>0</v>
      </c>
    </row>
    <row r="869" customHeight="1" spans="1:3">
      <c r="A869" s="27">
        <v>2130110</v>
      </c>
      <c r="B869" s="27" t="s">
        <v>1406</v>
      </c>
      <c r="C869" s="7">
        <v>10</v>
      </c>
    </row>
    <row r="870" customHeight="1" spans="1:3">
      <c r="A870" s="27">
        <v>2130111</v>
      </c>
      <c r="B870" s="27" t="s">
        <v>1407</v>
      </c>
      <c r="C870" s="7">
        <v>0</v>
      </c>
    </row>
    <row r="871" customHeight="1" spans="1:3">
      <c r="A871" s="27">
        <v>2130112</v>
      </c>
      <c r="B871" s="27" t="s">
        <v>1408</v>
      </c>
      <c r="C871" s="7">
        <v>0</v>
      </c>
    </row>
    <row r="872" customHeight="1" spans="1:3">
      <c r="A872" s="27">
        <v>2130114</v>
      </c>
      <c r="B872" s="27" t="s">
        <v>1409</v>
      </c>
      <c r="C872" s="7">
        <v>0</v>
      </c>
    </row>
    <row r="873" customHeight="1" spans="1:3">
      <c r="A873" s="27">
        <v>2130119</v>
      </c>
      <c r="B873" s="27" t="s">
        <v>1410</v>
      </c>
      <c r="C873" s="7">
        <v>0</v>
      </c>
    </row>
    <row r="874" customHeight="1" spans="1:3">
      <c r="A874" s="27">
        <v>2130120</v>
      </c>
      <c r="B874" s="27" t="s">
        <v>1411</v>
      </c>
      <c r="C874" s="7">
        <v>0</v>
      </c>
    </row>
    <row r="875" customHeight="1" spans="1:3">
      <c r="A875" s="27">
        <v>2130121</v>
      </c>
      <c r="B875" s="27" t="s">
        <v>1412</v>
      </c>
      <c r="C875" s="7">
        <v>0</v>
      </c>
    </row>
    <row r="876" customHeight="1" spans="1:3">
      <c r="A876" s="27">
        <v>2130122</v>
      </c>
      <c r="B876" s="27" t="s">
        <v>1413</v>
      </c>
      <c r="C876" s="7">
        <v>0</v>
      </c>
    </row>
    <row r="877" customHeight="1" spans="1:3">
      <c r="A877" s="27">
        <v>2130124</v>
      </c>
      <c r="B877" s="27" t="s">
        <v>1414</v>
      </c>
      <c r="C877" s="7">
        <v>0</v>
      </c>
    </row>
    <row r="878" customHeight="1" spans="1:3">
      <c r="A878" s="27">
        <v>2130125</v>
      </c>
      <c r="B878" s="27" t="s">
        <v>1415</v>
      </c>
      <c r="C878" s="7">
        <v>0</v>
      </c>
    </row>
    <row r="879" customHeight="1" spans="1:3">
      <c r="A879" s="27">
        <v>2130126</v>
      </c>
      <c r="B879" s="27" t="s">
        <v>1416</v>
      </c>
      <c r="C879" s="7">
        <v>43</v>
      </c>
    </row>
    <row r="880" customHeight="1" spans="1:3">
      <c r="A880" s="27">
        <v>2130135</v>
      </c>
      <c r="B880" s="27" t="s">
        <v>1417</v>
      </c>
      <c r="C880" s="7">
        <v>0</v>
      </c>
    </row>
    <row r="881" customHeight="1" spans="1:3">
      <c r="A881" s="27">
        <v>2130142</v>
      </c>
      <c r="B881" s="27" t="s">
        <v>1418</v>
      </c>
      <c r="C881" s="7">
        <v>0</v>
      </c>
    </row>
    <row r="882" customHeight="1" spans="1:3">
      <c r="A882" s="27">
        <v>2130148</v>
      </c>
      <c r="B882" s="27" t="s">
        <v>1419</v>
      </c>
      <c r="C882" s="7">
        <v>0</v>
      </c>
    </row>
    <row r="883" customHeight="1" spans="1:3">
      <c r="A883" s="27">
        <v>2130152</v>
      </c>
      <c r="B883" s="27" t="s">
        <v>1420</v>
      </c>
      <c r="C883" s="7">
        <v>0</v>
      </c>
    </row>
    <row r="884" customHeight="1" spans="1:3">
      <c r="A884" s="27">
        <v>2130153</v>
      </c>
      <c r="B884" s="27" t="s">
        <v>1421</v>
      </c>
      <c r="C884" s="7">
        <v>0</v>
      </c>
    </row>
    <row r="885" customHeight="1" spans="1:3">
      <c r="A885" s="27">
        <v>2130199</v>
      </c>
      <c r="B885" s="27" t="s">
        <v>1422</v>
      </c>
      <c r="C885" s="7">
        <v>2268</v>
      </c>
    </row>
    <row r="886" customHeight="1" spans="1:3">
      <c r="A886" s="27">
        <v>21302</v>
      </c>
      <c r="B886" s="15" t="s">
        <v>1423</v>
      </c>
      <c r="C886" s="6">
        <f>SUM(C887:C910)</f>
        <v>1647</v>
      </c>
    </row>
    <row r="887" customHeight="1" spans="1:3">
      <c r="A887" s="27">
        <v>2130201</v>
      </c>
      <c r="B887" s="27" t="s">
        <v>762</v>
      </c>
      <c r="C887" s="7">
        <v>84</v>
      </c>
    </row>
    <row r="888" customHeight="1" spans="1:3">
      <c r="A888" s="27">
        <v>2130202</v>
      </c>
      <c r="B888" s="27" t="s">
        <v>763</v>
      </c>
      <c r="C888" s="7">
        <v>0</v>
      </c>
    </row>
    <row r="889" customHeight="1" spans="1:3">
      <c r="A889" s="27">
        <v>2130203</v>
      </c>
      <c r="B889" s="27" t="s">
        <v>764</v>
      </c>
      <c r="C889" s="7">
        <v>0</v>
      </c>
    </row>
    <row r="890" customHeight="1" spans="1:3">
      <c r="A890" s="27">
        <v>2130204</v>
      </c>
      <c r="B890" s="27" t="s">
        <v>1424</v>
      </c>
      <c r="C890" s="7">
        <v>494</v>
      </c>
    </row>
    <row r="891" customHeight="1" spans="1:3">
      <c r="A891" s="27">
        <v>2130205</v>
      </c>
      <c r="B891" s="27" t="s">
        <v>1425</v>
      </c>
      <c r="C891" s="7">
        <v>0</v>
      </c>
    </row>
    <row r="892" customHeight="1" spans="1:3">
      <c r="A892" s="27">
        <v>2130206</v>
      </c>
      <c r="B892" s="27" t="s">
        <v>1426</v>
      </c>
      <c r="C892" s="7">
        <v>0</v>
      </c>
    </row>
    <row r="893" customHeight="1" spans="1:3">
      <c r="A893" s="27">
        <v>2130207</v>
      </c>
      <c r="B893" s="27" t="s">
        <v>1427</v>
      </c>
      <c r="C893" s="7">
        <v>0</v>
      </c>
    </row>
    <row r="894" customHeight="1" spans="1:3">
      <c r="A894" s="27">
        <v>2130209</v>
      </c>
      <c r="B894" s="27" t="s">
        <v>1428</v>
      </c>
      <c r="C894" s="7">
        <v>102</v>
      </c>
    </row>
    <row r="895" customHeight="1" spans="1:3">
      <c r="A895" s="27">
        <v>2130210</v>
      </c>
      <c r="B895" s="27" t="s">
        <v>1429</v>
      </c>
      <c r="C895" s="7">
        <v>0</v>
      </c>
    </row>
    <row r="896" customHeight="1" spans="1:3">
      <c r="A896" s="27">
        <v>2130211</v>
      </c>
      <c r="B896" s="27" t="s">
        <v>1430</v>
      </c>
      <c r="C896" s="7">
        <v>0</v>
      </c>
    </row>
    <row r="897" customHeight="1" spans="1:3">
      <c r="A897" s="27">
        <v>2130212</v>
      </c>
      <c r="B897" s="27" t="s">
        <v>1431</v>
      </c>
      <c r="C897" s="7">
        <v>0</v>
      </c>
    </row>
    <row r="898" customHeight="1" spans="1:3">
      <c r="A898" s="27">
        <v>2130213</v>
      </c>
      <c r="B898" s="27" t="s">
        <v>1432</v>
      </c>
      <c r="C898" s="7">
        <v>0</v>
      </c>
    </row>
    <row r="899" customHeight="1" spans="1:3">
      <c r="A899" s="27">
        <v>2130217</v>
      </c>
      <c r="B899" s="27" t="s">
        <v>1433</v>
      </c>
      <c r="C899" s="7">
        <v>0</v>
      </c>
    </row>
    <row r="900" customHeight="1" spans="1:3">
      <c r="A900" s="27">
        <v>2130220</v>
      </c>
      <c r="B900" s="27" t="s">
        <v>1434</v>
      </c>
      <c r="C900" s="7">
        <v>0</v>
      </c>
    </row>
    <row r="901" customHeight="1" spans="1:3">
      <c r="A901" s="27">
        <v>2130221</v>
      </c>
      <c r="B901" s="27" t="s">
        <v>1435</v>
      </c>
      <c r="C901" s="7">
        <v>0</v>
      </c>
    </row>
    <row r="902" customHeight="1" spans="1:3">
      <c r="A902" s="27">
        <v>2130223</v>
      </c>
      <c r="B902" s="27" t="s">
        <v>1436</v>
      </c>
      <c r="C902" s="7">
        <v>0</v>
      </c>
    </row>
    <row r="903" customHeight="1" spans="1:3">
      <c r="A903" s="27">
        <v>2130226</v>
      </c>
      <c r="B903" s="27" t="s">
        <v>1437</v>
      </c>
      <c r="C903" s="7">
        <v>0</v>
      </c>
    </row>
    <row r="904" customHeight="1" spans="1:3">
      <c r="A904" s="27">
        <v>2130227</v>
      </c>
      <c r="B904" s="27" t="s">
        <v>1438</v>
      </c>
      <c r="C904" s="7">
        <v>0</v>
      </c>
    </row>
    <row r="905" customHeight="1" spans="1:3">
      <c r="A905" s="27">
        <v>2130232</v>
      </c>
      <c r="B905" s="27" t="s">
        <v>1439</v>
      </c>
      <c r="C905" s="7">
        <v>0</v>
      </c>
    </row>
    <row r="906" customHeight="1" spans="1:3">
      <c r="A906" s="27">
        <v>2130234</v>
      </c>
      <c r="B906" s="27" t="s">
        <v>1440</v>
      </c>
      <c r="C906" s="7">
        <v>220</v>
      </c>
    </row>
    <row r="907" customHeight="1" spans="1:3">
      <c r="A907" s="27">
        <v>2130235</v>
      </c>
      <c r="B907" s="27" t="s">
        <v>1441</v>
      </c>
      <c r="C907" s="7">
        <v>0</v>
      </c>
    </row>
    <row r="908" customHeight="1" spans="1:3">
      <c r="A908" s="27">
        <v>2130236</v>
      </c>
      <c r="B908" s="27" t="s">
        <v>1442</v>
      </c>
      <c r="C908" s="7">
        <v>0</v>
      </c>
    </row>
    <row r="909" customHeight="1" spans="1:3">
      <c r="A909" s="27">
        <v>2130237</v>
      </c>
      <c r="B909" s="27" t="s">
        <v>1408</v>
      </c>
      <c r="C909" s="7">
        <v>0</v>
      </c>
    </row>
    <row r="910" customHeight="1" spans="1:3">
      <c r="A910" s="27">
        <v>2130299</v>
      </c>
      <c r="B910" s="27" t="s">
        <v>1443</v>
      </c>
      <c r="C910" s="7">
        <v>747</v>
      </c>
    </row>
    <row r="911" customHeight="1" spans="1:3">
      <c r="A911" s="27">
        <v>21303</v>
      </c>
      <c r="B911" s="15" t="s">
        <v>1444</v>
      </c>
      <c r="C911" s="6">
        <f>SUM(C912:C938)</f>
        <v>3705</v>
      </c>
    </row>
    <row r="912" customHeight="1" spans="1:3">
      <c r="A912" s="27">
        <v>2130301</v>
      </c>
      <c r="B912" s="27" t="s">
        <v>762</v>
      </c>
      <c r="C912" s="7">
        <v>206</v>
      </c>
    </row>
    <row r="913" customHeight="1" spans="1:3">
      <c r="A913" s="27">
        <v>2130302</v>
      </c>
      <c r="B913" s="27" t="s">
        <v>763</v>
      </c>
      <c r="C913" s="7">
        <v>0</v>
      </c>
    </row>
    <row r="914" customHeight="1" spans="1:3">
      <c r="A914" s="27">
        <v>2130303</v>
      </c>
      <c r="B914" s="27" t="s">
        <v>764</v>
      </c>
      <c r="C914" s="7">
        <v>98</v>
      </c>
    </row>
    <row r="915" customHeight="1" spans="1:3">
      <c r="A915" s="27">
        <v>2130304</v>
      </c>
      <c r="B915" s="27" t="s">
        <v>1445</v>
      </c>
      <c r="C915" s="7">
        <v>12</v>
      </c>
    </row>
    <row r="916" customHeight="1" spans="1:3">
      <c r="A916" s="27">
        <v>2130305</v>
      </c>
      <c r="B916" s="27" t="s">
        <v>1446</v>
      </c>
      <c r="C916" s="7">
        <v>0</v>
      </c>
    </row>
    <row r="917" customHeight="1" spans="1:3">
      <c r="A917" s="27">
        <v>2130306</v>
      </c>
      <c r="B917" s="27" t="s">
        <v>1447</v>
      </c>
      <c r="C917" s="7">
        <v>2</v>
      </c>
    </row>
    <row r="918" customHeight="1" spans="1:3">
      <c r="A918" s="27">
        <v>2130307</v>
      </c>
      <c r="B918" s="27" t="s">
        <v>1448</v>
      </c>
      <c r="C918" s="7">
        <v>0</v>
      </c>
    </row>
    <row r="919" customHeight="1" spans="1:3">
      <c r="A919" s="27">
        <v>2130308</v>
      </c>
      <c r="B919" s="27" t="s">
        <v>1449</v>
      </c>
      <c r="C919" s="7">
        <v>0</v>
      </c>
    </row>
    <row r="920" customHeight="1" spans="1:3">
      <c r="A920" s="27">
        <v>2130309</v>
      </c>
      <c r="B920" s="27" t="s">
        <v>1450</v>
      </c>
      <c r="C920" s="7">
        <v>0</v>
      </c>
    </row>
    <row r="921" customHeight="1" spans="1:3">
      <c r="A921" s="27">
        <v>2130310</v>
      </c>
      <c r="B921" s="27" t="s">
        <v>1451</v>
      </c>
      <c r="C921" s="7">
        <v>0</v>
      </c>
    </row>
    <row r="922" customHeight="1" spans="1:3">
      <c r="A922" s="27">
        <v>2130311</v>
      </c>
      <c r="B922" s="27" t="s">
        <v>1452</v>
      </c>
      <c r="C922" s="7">
        <v>0</v>
      </c>
    </row>
    <row r="923" customHeight="1" spans="1:3">
      <c r="A923" s="27">
        <v>2130312</v>
      </c>
      <c r="B923" s="27" t="s">
        <v>1453</v>
      </c>
      <c r="C923" s="7">
        <v>0</v>
      </c>
    </row>
    <row r="924" customHeight="1" spans="1:3">
      <c r="A924" s="27">
        <v>2130313</v>
      </c>
      <c r="B924" s="27" t="s">
        <v>1454</v>
      </c>
      <c r="C924" s="7">
        <v>0</v>
      </c>
    </row>
    <row r="925" customHeight="1" spans="1:3">
      <c r="A925" s="27">
        <v>2130314</v>
      </c>
      <c r="B925" s="27" t="s">
        <v>1455</v>
      </c>
      <c r="C925" s="7">
        <v>42</v>
      </c>
    </row>
    <row r="926" customHeight="1" spans="1:3">
      <c r="A926" s="27">
        <v>2130315</v>
      </c>
      <c r="B926" s="27" t="s">
        <v>1456</v>
      </c>
      <c r="C926" s="7">
        <v>5</v>
      </c>
    </row>
    <row r="927" customHeight="1" spans="1:3">
      <c r="A927" s="27">
        <v>2130316</v>
      </c>
      <c r="B927" s="27" t="s">
        <v>1457</v>
      </c>
      <c r="C927" s="7">
        <v>234</v>
      </c>
    </row>
    <row r="928" customHeight="1" spans="1:3">
      <c r="A928" s="27">
        <v>2130317</v>
      </c>
      <c r="B928" s="27" t="s">
        <v>1458</v>
      </c>
      <c r="C928" s="7">
        <v>0</v>
      </c>
    </row>
    <row r="929" customHeight="1" spans="1:3">
      <c r="A929" s="27">
        <v>2130318</v>
      </c>
      <c r="B929" s="27" t="s">
        <v>1459</v>
      </c>
      <c r="C929" s="7">
        <v>0</v>
      </c>
    </row>
    <row r="930" customHeight="1" spans="1:3">
      <c r="A930" s="27">
        <v>2130319</v>
      </c>
      <c r="B930" s="27" t="s">
        <v>1460</v>
      </c>
      <c r="C930" s="7">
        <v>0</v>
      </c>
    </row>
    <row r="931" customHeight="1" spans="1:3">
      <c r="A931" s="27">
        <v>2130321</v>
      </c>
      <c r="B931" s="27" t="s">
        <v>1461</v>
      </c>
      <c r="C931" s="7">
        <v>0</v>
      </c>
    </row>
    <row r="932" customHeight="1" spans="1:3">
      <c r="A932" s="27">
        <v>2130322</v>
      </c>
      <c r="B932" s="27" t="s">
        <v>1462</v>
      </c>
      <c r="C932" s="7">
        <v>0</v>
      </c>
    </row>
    <row r="933" customHeight="1" spans="1:3">
      <c r="A933" s="27">
        <v>2130333</v>
      </c>
      <c r="B933" s="27" t="s">
        <v>1436</v>
      </c>
      <c r="C933" s="7">
        <v>0</v>
      </c>
    </row>
    <row r="934" customHeight="1" spans="1:3">
      <c r="A934" s="27">
        <v>2130334</v>
      </c>
      <c r="B934" s="27" t="s">
        <v>1463</v>
      </c>
      <c r="C934" s="7">
        <v>0</v>
      </c>
    </row>
    <row r="935" customHeight="1" spans="1:3">
      <c r="A935" s="27">
        <v>2130335</v>
      </c>
      <c r="B935" s="27" t="s">
        <v>1464</v>
      </c>
      <c r="C935" s="7">
        <v>5</v>
      </c>
    </row>
    <row r="936" customHeight="1" spans="1:3">
      <c r="A936" s="27">
        <v>2130336</v>
      </c>
      <c r="B936" s="27" t="s">
        <v>1465</v>
      </c>
      <c r="C936" s="7">
        <v>0</v>
      </c>
    </row>
    <row r="937" customHeight="1" spans="1:3">
      <c r="A937" s="27">
        <v>2130337</v>
      </c>
      <c r="B937" s="27" t="s">
        <v>1466</v>
      </c>
      <c r="C937" s="7">
        <v>0</v>
      </c>
    </row>
    <row r="938" customHeight="1" spans="1:3">
      <c r="A938" s="27">
        <v>2130399</v>
      </c>
      <c r="B938" s="27" t="s">
        <v>1467</v>
      </c>
      <c r="C938" s="7">
        <v>3101</v>
      </c>
    </row>
    <row r="939" customHeight="1" spans="1:3">
      <c r="A939" s="27">
        <v>21305</v>
      </c>
      <c r="B939" s="15" t="s">
        <v>1468</v>
      </c>
      <c r="C939" s="6">
        <f>SUM(C940:C949)</f>
        <v>1105</v>
      </c>
    </row>
    <row r="940" customHeight="1" spans="1:3">
      <c r="A940" s="27">
        <v>2130501</v>
      </c>
      <c r="B940" s="27" t="s">
        <v>762</v>
      </c>
      <c r="C940" s="7">
        <v>0</v>
      </c>
    </row>
    <row r="941" customHeight="1" spans="1:3">
      <c r="A941" s="27">
        <v>2130502</v>
      </c>
      <c r="B941" s="27" t="s">
        <v>763</v>
      </c>
      <c r="C941" s="7">
        <v>0</v>
      </c>
    </row>
    <row r="942" customHeight="1" spans="1:3">
      <c r="A942" s="27">
        <v>2130503</v>
      </c>
      <c r="B942" s="27" t="s">
        <v>764</v>
      </c>
      <c r="C942" s="7">
        <v>0</v>
      </c>
    </row>
    <row r="943" customHeight="1" spans="1:3">
      <c r="A943" s="27">
        <v>2130504</v>
      </c>
      <c r="B943" s="27" t="s">
        <v>1469</v>
      </c>
      <c r="C943" s="7">
        <v>0</v>
      </c>
    </row>
    <row r="944" customHeight="1" spans="1:3">
      <c r="A944" s="27">
        <v>2130505</v>
      </c>
      <c r="B944" s="27" t="s">
        <v>1470</v>
      </c>
      <c r="C944" s="7">
        <v>0</v>
      </c>
    </row>
    <row r="945" customHeight="1" spans="1:3">
      <c r="A945" s="27">
        <v>2130506</v>
      </c>
      <c r="B945" s="27" t="s">
        <v>1471</v>
      </c>
      <c r="C945" s="7">
        <v>79</v>
      </c>
    </row>
    <row r="946" customHeight="1" spans="1:3">
      <c r="A946" s="27">
        <v>2130507</v>
      </c>
      <c r="B946" s="27" t="s">
        <v>1472</v>
      </c>
      <c r="C946" s="7">
        <v>0</v>
      </c>
    </row>
    <row r="947" customHeight="1" spans="1:3">
      <c r="A947" s="27">
        <v>2130508</v>
      </c>
      <c r="B947" s="27" t="s">
        <v>1473</v>
      </c>
      <c r="C947" s="7">
        <v>0</v>
      </c>
    </row>
    <row r="948" customHeight="1" spans="1:3">
      <c r="A948" s="27">
        <v>2130550</v>
      </c>
      <c r="B948" s="27" t="s">
        <v>1474</v>
      </c>
      <c r="C948" s="7">
        <v>3</v>
      </c>
    </row>
    <row r="949" customHeight="1" spans="1:3">
      <c r="A949" s="27">
        <v>2130599</v>
      </c>
      <c r="B949" s="27" t="s">
        <v>1475</v>
      </c>
      <c r="C949" s="7">
        <v>1023</v>
      </c>
    </row>
    <row r="950" customHeight="1" spans="1:3">
      <c r="A950" s="27">
        <v>21307</v>
      </c>
      <c r="B950" s="15" t="s">
        <v>1476</v>
      </c>
      <c r="C950" s="6">
        <f>SUM(C951:C956)</f>
        <v>5112</v>
      </c>
    </row>
    <row r="951" customHeight="1" spans="1:3">
      <c r="A951" s="27">
        <v>2130701</v>
      </c>
      <c r="B951" s="27" t="s">
        <v>1477</v>
      </c>
      <c r="C951" s="7">
        <v>765</v>
      </c>
    </row>
    <row r="952" customHeight="1" spans="1:3">
      <c r="A952" s="27">
        <v>2130704</v>
      </c>
      <c r="B952" s="27" t="s">
        <v>1478</v>
      </c>
      <c r="C952" s="7">
        <v>0</v>
      </c>
    </row>
    <row r="953" customHeight="1" spans="1:3">
      <c r="A953" s="27">
        <v>2130705</v>
      </c>
      <c r="B953" s="27" t="s">
        <v>1479</v>
      </c>
      <c r="C953" s="7">
        <v>2993</v>
      </c>
    </row>
    <row r="954" customHeight="1" spans="1:3">
      <c r="A954" s="27">
        <v>2130706</v>
      </c>
      <c r="B954" s="27" t="s">
        <v>1480</v>
      </c>
      <c r="C954" s="7">
        <v>900</v>
      </c>
    </row>
    <row r="955" customHeight="1" spans="1:3">
      <c r="A955" s="27">
        <v>2130707</v>
      </c>
      <c r="B955" s="27" t="s">
        <v>1481</v>
      </c>
      <c r="C955" s="7">
        <v>120</v>
      </c>
    </row>
    <row r="956" customHeight="1" spans="1:3">
      <c r="A956" s="27">
        <v>2130799</v>
      </c>
      <c r="B956" s="27" t="s">
        <v>1482</v>
      </c>
      <c r="C956" s="7">
        <v>334</v>
      </c>
    </row>
    <row r="957" customHeight="1" spans="1:3">
      <c r="A957" s="27">
        <v>21308</v>
      </c>
      <c r="B957" s="15" t="s">
        <v>1483</v>
      </c>
      <c r="C957" s="6">
        <f>SUM(C958:C963)</f>
        <v>456</v>
      </c>
    </row>
    <row r="958" customHeight="1" spans="1:3">
      <c r="A958" s="27">
        <v>2130801</v>
      </c>
      <c r="B958" s="27" t="s">
        <v>1484</v>
      </c>
      <c r="C958" s="7">
        <v>0</v>
      </c>
    </row>
    <row r="959" customHeight="1" spans="1:3">
      <c r="A959" s="27">
        <v>2130802</v>
      </c>
      <c r="B959" s="27" t="s">
        <v>1485</v>
      </c>
      <c r="C959" s="7">
        <v>0</v>
      </c>
    </row>
    <row r="960" customHeight="1" spans="1:3">
      <c r="A960" s="27">
        <v>2130803</v>
      </c>
      <c r="B960" s="27" t="s">
        <v>1486</v>
      </c>
      <c r="C960" s="7">
        <v>456</v>
      </c>
    </row>
    <row r="961" customHeight="1" spans="1:3">
      <c r="A961" s="27">
        <v>2130804</v>
      </c>
      <c r="B961" s="27" t="s">
        <v>1487</v>
      </c>
      <c r="C961" s="7">
        <v>0</v>
      </c>
    </row>
    <row r="962" customHeight="1" spans="1:3">
      <c r="A962" s="27">
        <v>2130805</v>
      </c>
      <c r="B962" s="27" t="s">
        <v>1488</v>
      </c>
      <c r="C962" s="7">
        <v>0</v>
      </c>
    </row>
    <row r="963" customHeight="1" spans="1:3">
      <c r="A963" s="27">
        <v>2130899</v>
      </c>
      <c r="B963" s="27" t="s">
        <v>1489</v>
      </c>
      <c r="C963" s="7">
        <v>0</v>
      </c>
    </row>
    <row r="964" customHeight="1" spans="1:3">
      <c r="A964" s="27">
        <v>21309</v>
      </c>
      <c r="B964" s="15" t="s">
        <v>1490</v>
      </c>
      <c r="C964" s="6">
        <f>SUM(C965:C966)</f>
        <v>0</v>
      </c>
    </row>
    <row r="965" customHeight="1" spans="1:3">
      <c r="A965" s="27">
        <v>2130901</v>
      </c>
      <c r="B965" s="27" t="s">
        <v>1491</v>
      </c>
      <c r="C965" s="7">
        <v>0</v>
      </c>
    </row>
    <row r="966" customHeight="1" spans="1:3">
      <c r="A966" s="27">
        <v>2130999</v>
      </c>
      <c r="B966" s="27" t="s">
        <v>1492</v>
      </c>
      <c r="C966" s="7">
        <v>0</v>
      </c>
    </row>
    <row r="967" customHeight="1" spans="1:3">
      <c r="A967" s="27">
        <v>21399</v>
      </c>
      <c r="B967" s="15" t="s">
        <v>1493</v>
      </c>
      <c r="C967" s="6">
        <f>C968+C969</f>
        <v>174</v>
      </c>
    </row>
    <row r="968" customHeight="1" spans="1:3">
      <c r="A968" s="27">
        <v>2139901</v>
      </c>
      <c r="B968" s="27" t="s">
        <v>1494</v>
      </c>
      <c r="C968" s="7">
        <v>0</v>
      </c>
    </row>
    <row r="969" customHeight="1" spans="1:3">
      <c r="A969" s="27">
        <v>2139999</v>
      </c>
      <c r="B969" s="27" t="s">
        <v>1495</v>
      </c>
      <c r="C969" s="7">
        <v>174</v>
      </c>
    </row>
    <row r="970" customHeight="1" spans="1:3">
      <c r="A970" s="27">
        <v>214</v>
      </c>
      <c r="B970" s="15" t="s">
        <v>1496</v>
      </c>
      <c r="C970" s="6">
        <f>SUM(C971,C994,C1004,C1014,C1019,C1026,C1031)</f>
        <v>6359</v>
      </c>
    </row>
    <row r="971" customHeight="1" spans="1:3">
      <c r="A971" s="27">
        <v>21401</v>
      </c>
      <c r="B971" s="15" t="s">
        <v>1497</v>
      </c>
      <c r="C971" s="6">
        <f>SUM(C972:C993)</f>
        <v>5183</v>
      </c>
    </row>
    <row r="972" customHeight="1" spans="1:3">
      <c r="A972" s="27">
        <v>2140101</v>
      </c>
      <c r="B972" s="27" t="s">
        <v>762</v>
      </c>
      <c r="C972" s="7">
        <v>169</v>
      </c>
    </row>
    <row r="973" customHeight="1" spans="1:3">
      <c r="A973" s="27">
        <v>2140102</v>
      </c>
      <c r="B973" s="27" t="s">
        <v>763</v>
      </c>
      <c r="C973" s="7">
        <v>0</v>
      </c>
    </row>
    <row r="974" customHeight="1" spans="1:3">
      <c r="A974" s="27">
        <v>2140103</v>
      </c>
      <c r="B974" s="27" t="s">
        <v>764</v>
      </c>
      <c r="C974" s="7">
        <v>83</v>
      </c>
    </row>
    <row r="975" customHeight="1" spans="1:3">
      <c r="A975" s="27">
        <v>2140104</v>
      </c>
      <c r="B975" s="27" t="s">
        <v>1498</v>
      </c>
      <c r="C975" s="7">
        <v>1367</v>
      </c>
    </row>
    <row r="976" customHeight="1" spans="1:3">
      <c r="A976" s="27">
        <v>2140106</v>
      </c>
      <c r="B976" s="27" t="s">
        <v>1499</v>
      </c>
      <c r="C976" s="7">
        <v>94</v>
      </c>
    </row>
    <row r="977" customHeight="1" spans="1:3">
      <c r="A977" s="27">
        <v>2140109</v>
      </c>
      <c r="B977" s="27" t="s">
        <v>1500</v>
      </c>
      <c r="C977" s="7">
        <v>0</v>
      </c>
    </row>
    <row r="978" customHeight="1" spans="1:3">
      <c r="A978" s="27">
        <v>2140110</v>
      </c>
      <c r="B978" s="27" t="s">
        <v>1501</v>
      </c>
      <c r="C978" s="7">
        <v>0</v>
      </c>
    </row>
    <row r="979" customHeight="1" spans="1:3">
      <c r="A979" s="27">
        <v>2140111</v>
      </c>
      <c r="B979" s="27" t="s">
        <v>1502</v>
      </c>
      <c r="C979" s="7">
        <v>0</v>
      </c>
    </row>
    <row r="980" customHeight="1" spans="1:3">
      <c r="A980" s="27">
        <v>2140112</v>
      </c>
      <c r="B980" s="27" t="s">
        <v>1503</v>
      </c>
      <c r="C980" s="7">
        <v>1313</v>
      </c>
    </row>
    <row r="981" customHeight="1" spans="1:3">
      <c r="A981" s="27">
        <v>2140114</v>
      </c>
      <c r="B981" s="27" t="s">
        <v>1504</v>
      </c>
      <c r="C981" s="7">
        <v>0</v>
      </c>
    </row>
    <row r="982" customHeight="1" spans="1:3">
      <c r="A982" s="27">
        <v>2140122</v>
      </c>
      <c r="B982" s="27" t="s">
        <v>1505</v>
      </c>
      <c r="C982" s="7">
        <v>0</v>
      </c>
    </row>
    <row r="983" customHeight="1" spans="1:3">
      <c r="A983" s="27">
        <v>2140123</v>
      </c>
      <c r="B983" s="27" t="s">
        <v>1506</v>
      </c>
      <c r="C983" s="7">
        <v>0</v>
      </c>
    </row>
    <row r="984" customHeight="1" spans="1:3">
      <c r="A984" s="27">
        <v>2140127</v>
      </c>
      <c r="B984" s="27" t="s">
        <v>1507</v>
      </c>
      <c r="C984" s="7">
        <v>0</v>
      </c>
    </row>
    <row r="985" customHeight="1" spans="1:3">
      <c r="A985" s="27">
        <v>2140128</v>
      </c>
      <c r="B985" s="27" t="s">
        <v>1508</v>
      </c>
      <c r="C985" s="7">
        <v>0</v>
      </c>
    </row>
    <row r="986" customHeight="1" spans="1:3">
      <c r="A986" s="27">
        <v>2140129</v>
      </c>
      <c r="B986" s="27" t="s">
        <v>1509</v>
      </c>
      <c r="C986" s="7">
        <v>0</v>
      </c>
    </row>
    <row r="987" customHeight="1" spans="1:3">
      <c r="A987" s="27">
        <v>2140130</v>
      </c>
      <c r="B987" s="27" t="s">
        <v>1510</v>
      </c>
      <c r="C987" s="7">
        <v>0</v>
      </c>
    </row>
    <row r="988" customHeight="1" spans="1:3">
      <c r="A988" s="27">
        <v>2140131</v>
      </c>
      <c r="B988" s="27" t="s">
        <v>1511</v>
      </c>
      <c r="C988" s="7">
        <v>0</v>
      </c>
    </row>
    <row r="989" customHeight="1" spans="1:3">
      <c r="A989" s="27">
        <v>2140133</v>
      </c>
      <c r="B989" s="27" t="s">
        <v>1512</v>
      </c>
      <c r="C989" s="7">
        <v>0</v>
      </c>
    </row>
    <row r="990" customHeight="1" spans="1:3">
      <c r="A990" s="27">
        <v>2140136</v>
      </c>
      <c r="B990" s="27" t="s">
        <v>1513</v>
      </c>
      <c r="C990" s="7">
        <v>0</v>
      </c>
    </row>
    <row r="991" customHeight="1" spans="1:3">
      <c r="A991" s="27">
        <v>2140138</v>
      </c>
      <c r="B991" s="27" t="s">
        <v>1514</v>
      </c>
      <c r="C991" s="7">
        <v>0</v>
      </c>
    </row>
    <row r="992" customHeight="1" spans="1:3">
      <c r="A992" s="27">
        <v>2140139</v>
      </c>
      <c r="B992" s="27" t="s">
        <v>1515</v>
      </c>
      <c r="C992" s="7">
        <v>0</v>
      </c>
    </row>
    <row r="993" customHeight="1" spans="1:3">
      <c r="A993" s="27">
        <v>2140199</v>
      </c>
      <c r="B993" s="27" t="s">
        <v>1516</v>
      </c>
      <c r="C993" s="7">
        <v>2157</v>
      </c>
    </row>
    <row r="994" customHeight="1" spans="1:3">
      <c r="A994" s="27">
        <v>21402</v>
      </c>
      <c r="B994" s="15" t="s">
        <v>1517</v>
      </c>
      <c r="C994" s="6">
        <f>SUM(C995:C1003)</f>
        <v>1</v>
      </c>
    </row>
    <row r="995" customHeight="1" spans="1:3">
      <c r="A995" s="27">
        <v>2140201</v>
      </c>
      <c r="B995" s="27" t="s">
        <v>762</v>
      </c>
      <c r="C995" s="7">
        <v>0</v>
      </c>
    </row>
    <row r="996" customHeight="1" spans="1:3">
      <c r="A996" s="27">
        <v>2140202</v>
      </c>
      <c r="B996" s="27" t="s">
        <v>763</v>
      </c>
      <c r="C996" s="7">
        <v>0</v>
      </c>
    </row>
    <row r="997" customHeight="1" spans="1:3">
      <c r="A997" s="27">
        <v>2140203</v>
      </c>
      <c r="B997" s="27" t="s">
        <v>764</v>
      </c>
      <c r="C997" s="7">
        <v>0</v>
      </c>
    </row>
    <row r="998" customHeight="1" spans="1:3">
      <c r="A998" s="27">
        <v>2140204</v>
      </c>
      <c r="B998" s="27" t="s">
        <v>1518</v>
      </c>
      <c r="C998" s="7">
        <v>0</v>
      </c>
    </row>
    <row r="999" customHeight="1" spans="1:3">
      <c r="A999" s="27">
        <v>2140205</v>
      </c>
      <c r="B999" s="27" t="s">
        <v>1519</v>
      </c>
      <c r="C999" s="7">
        <v>0</v>
      </c>
    </row>
    <row r="1000" customHeight="1" spans="1:3">
      <c r="A1000" s="27">
        <v>2140206</v>
      </c>
      <c r="B1000" s="27" t="s">
        <v>1520</v>
      </c>
      <c r="C1000" s="7">
        <v>1</v>
      </c>
    </row>
    <row r="1001" customHeight="1" spans="1:3">
      <c r="A1001" s="27">
        <v>2140207</v>
      </c>
      <c r="B1001" s="27" t="s">
        <v>1521</v>
      </c>
      <c r="C1001" s="7">
        <v>0</v>
      </c>
    </row>
    <row r="1002" customHeight="1" spans="1:3">
      <c r="A1002" s="27">
        <v>2140208</v>
      </c>
      <c r="B1002" s="27" t="s">
        <v>1522</v>
      </c>
      <c r="C1002" s="7">
        <v>0</v>
      </c>
    </row>
    <row r="1003" customHeight="1" spans="1:3">
      <c r="A1003" s="27">
        <v>2140299</v>
      </c>
      <c r="B1003" s="27" t="s">
        <v>1523</v>
      </c>
      <c r="C1003" s="7">
        <v>0</v>
      </c>
    </row>
    <row r="1004" customHeight="1" spans="1:3">
      <c r="A1004" s="27">
        <v>21403</v>
      </c>
      <c r="B1004" s="15" t="s">
        <v>1524</v>
      </c>
      <c r="C1004" s="6">
        <f>SUM(C1005:C1013)</f>
        <v>0</v>
      </c>
    </row>
    <row r="1005" customHeight="1" spans="1:3">
      <c r="A1005" s="27">
        <v>2140301</v>
      </c>
      <c r="B1005" s="27" t="s">
        <v>762</v>
      </c>
      <c r="C1005" s="7">
        <v>0</v>
      </c>
    </row>
    <row r="1006" customHeight="1" spans="1:3">
      <c r="A1006" s="27">
        <v>2140302</v>
      </c>
      <c r="B1006" s="27" t="s">
        <v>763</v>
      </c>
      <c r="C1006" s="7">
        <v>0</v>
      </c>
    </row>
    <row r="1007" customHeight="1" spans="1:3">
      <c r="A1007" s="27">
        <v>2140303</v>
      </c>
      <c r="B1007" s="27" t="s">
        <v>764</v>
      </c>
      <c r="C1007" s="7">
        <v>0</v>
      </c>
    </row>
    <row r="1008" customHeight="1" spans="1:3">
      <c r="A1008" s="27">
        <v>2140304</v>
      </c>
      <c r="B1008" s="27" t="s">
        <v>1525</v>
      </c>
      <c r="C1008" s="7">
        <v>0</v>
      </c>
    </row>
    <row r="1009" customHeight="1" spans="1:3">
      <c r="A1009" s="27">
        <v>2140305</v>
      </c>
      <c r="B1009" s="27" t="s">
        <v>1526</v>
      </c>
      <c r="C1009" s="7">
        <v>0</v>
      </c>
    </row>
    <row r="1010" customHeight="1" spans="1:3">
      <c r="A1010" s="27">
        <v>2140306</v>
      </c>
      <c r="B1010" s="27" t="s">
        <v>1527</v>
      </c>
      <c r="C1010" s="7">
        <v>0</v>
      </c>
    </row>
    <row r="1011" customHeight="1" spans="1:3">
      <c r="A1011" s="27">
        <v>2140307</v>
      </c>
      <c r="B1011" s="27" t="s">
        <v>1528</v>
      </c>
      <c r="C1011" s="7">
        <v>0</v>
      </c>
    </row>
    <row r="1012" customHeight="1" spans="1:3">
      <c r="A1012" s="27">
        <v>2140308</v>
      </c>
      <c r="B1012" s="27" t="s">
        <v>1529</v>
      </c>
      <c r="C1012" s="7">
        <v>0</v>
      </c>
    </row>
    <row r="1013" customHeight="1" spans="1:3">
      <c r="A1013" s="27">
        <v>2140399</v>
      </c>
      <c r="B1013" s="27" t="s">
        <v>1530</v>
      </c>
      <c r="C1013" s="7">
        <v>0</v>
      </c>
    </row>
    <row r="1014" customHeight="1" spans="1:3">
      <c r="A1014" s="27">
        <v>21404</v>
      </c>
      <c r="B1014" s="15" t="s">
        <v>1531</v>
      </c>
      <c r="C1014" s="6">
        <f>SUM(C1015:C1018)</f>
        <v>323</v>
      </c>
    </row>
    <row r="1015" customHeight="1" spans="1:3">
      <c r="A1015" s="27">
        <v>2140401</v>
      </c>
      <c r="B1015" s="27" t="s">
        <v>1532</v>
      </c>
      <c r="C1015" s="7">
        <v>0</v>
      </c>
    </row>
    <row r="1016" customHeight="1" spans="1:3">
      <c r="A1016" s="27">
        <v>2140402</v>
      </c>
      <c r="B1016" s="27" t="s">
        <v>1533</v>
      </c>
      <c r="C1016" s="7">
        <v>205</v>
      </c>
    </row>
    <row r="1017" customHeight="1" spans="1:3">
      <c r="A1017" s="27">
        <v>2140403</v>
      </c>
      <c r="B1017" s="27" t="s">
        <v>1534</v>
      </c>
      <c r="C1017" s="7">
        <v>118</v>
      </c>
    </row>
    <row r="1018" customHeight="1" spans="1:3">
      <c r="A1018" s="27">
        <v>2140499</v>
      </c>
      <c r="B1018" s="27" t="s">
        <v>1535</v>
      </c>
      <c r="C1018" s="7">
        <v>0</v>
      </c>
    </row>
    <row r="1019" customHeight="1" spans="1:3">
      <c r="A1019" s="27">
        <v>21405</v>
      </c>
      <c r="B1019" s="15" t="s">
        <v>1536</v>
      </c>
      <c r="C1019" s="6">
        <f>SUM(C1020:C1025)</f>
        <v>0</v>
      </c>
    </row>
    <row r="1020" customHeight="1" spans="1:3">
      <c r="A1020" s="27">
        <v>2140501</v>
      </c>
      <c r="B1020" s="27" t="s">
        <v>762</v>
      </c>
      <c r="C1020" s="7">
        <v>0</v>
      </c>
    </row>
    <row r="1021" customHeight="1" spans="1:3">
      <c r="A1021" s="27">
        <v>2140502</v>
      </c>
      <c r="B1021" s="27" t="s">
        <v>763</v>
      </c>
      <c r="C1021" s="7">
        <v>0</v>
      </c>
    </row>
    <row r="1022" customHeight="1" spans="1:3">
      <c r="A1022" s="27">
        <v>2140503</v>
      </c>
      <c r="B1022" s="27" t="s">
        <v>764</v>
      </c>
      <c r="C1022" s="7">
        <v>0</v>
      </c>
    </row>
    <row r="1023" customHeight="1" spans="1:3">
      <c r="A1023" s="27">
        <v>2140504</v>
      </c>
      <c r="B1023" s="27" t="s">
        <v>1522</v>
      </c>
      <c r="C1023" s="7">
        <v>0</v>
      </c>
    </row>
    <row r="1024" customHeight="1" spans="1:3">
      <c r="A1024" s="27">
        <v>2140505</v>
      </c>
      <c r="B1024" s="27" t="s">
        <v>1537</v>
      </c>
      <c r="C1024" s="7">
        <v>0</v>
      </c>
    </row>
    <row r="1025" customHeight="1" spans="1:3">
      <c r="A1025" s="27">
        <v>2140599</v>
      </c>
      <c r="B1025" s="27" t="s">
        <v>1538</v>
      </c>
      <c r="C1025" s="7">
        <v>0</v>
      </c>
    </row>
    <row r="1026" customHeight="1" spans="1:3">
      <c r="A1026" s="27">
        <v>21406</v>
      </c>
      <c r="B1026" s="15" t="s">
        <v>1539</v>
      </c>
      <c r="C1026" s="6">
        <f>SUM(C1027:C1030)</f>
        <v>852</v>
      </c>
    </row>
    <row r="1027" customHeight="1" spans="1:3">
      <c r="A1027" s="27">
        <v>2140601</v>
      </c>
      <c r="B1027" s="27" t="s">
        <v>1540</v>
      </c>
      <c r="C1027" s="7">
        <v>0</v>
      </c>
    </row>
    <row r="1028" customHeight="1" spans="1:3">
      <c r="A1028" s="27">
        <v>2140602</v>
      </c>
      <c r="B1028" s="27" t="s">
        <v>1541</v>
      </c>
      <c r="C1028" s="7">
        <v>521</v>
      </c>
    </row>
    <row r="1029" customHeight="1" spans="1:3">
      <c r="A1029" s="27">
        <v>2140603</v>
      </c>
      <c r="B1029" s="27" t="s">
        <v>1542</v>
      </c>
      <c r="C1029" s="7">
        <v>0</v>
      </c>
    </row>
    <row r="1030" customHeight="1" spans="1:3">
      <c r="A1030" s="27">
        <v>2140699</v>
      </c>
      <c r="B1030" s="27" t="s">
        <v>1543</v>
      </c>
      <c r="C1030" s="7">
        <v>331</v>
      </c>
    </row>
    <row r="1031" customHeight="1" spans="1:3">
      <c r="A1031" s="27">
        <v>21499</v>
      </c>
      <c r="B1031" s="15" t="s">
        <v>1544</v>
      </c>
      <c r="C1031" s="6">
        <f>SUM(C1032:C1033)</f>
        <v>0</v>
      </c>
    </row>
    <row r="1032" customHeight="1" spans="1:3">
      <c r="A1032" s="27">
        <v>2149901</v>
      </c>
      <c r="B1032" s="27" t="s">
        <v>1545</v>
      </c>
      <c r="C1032" s="7">
        <v>0</v>
      </c>
    </row>
    <row r="1033" customHeight="1" spans="1:3">
      <c r="A1033" s="27">
        <v>2149999</v>
      </c>
      <c r="B1033" s="27" t="s">
        <v>1546</v>
      </c>
      <c r="C1033" s="7">
        <v>0</v>
      </c>
    </row>
    <row r="1034" customHeight="1" spans="1:3">
      <c r="A1034" s="27">
        <v>215</v>
      </c>
      <c r="B1034" s="15" t="s">
        <v>1547</v>
      </c>
      <c r="C1034" s="6">
        <f>SUM(C1035,C1045,C1061,C1066,C1080,C1087,C1095)</f>
        <v>251</v>
      </c>
    </row>
    <row r="1035" customHeight="1" spans="1:3">
      <c r="A1035" s="27">
        <v>21501</v>
      </c>
      <c r="B1035" s="15" t="s">
        <v>1548</v>
      </c>
      <c r="C1035" s="6">
        <f>SUM(C1036:C1044)</f>
        <v>0</v>
      </c>
    </row>
    <row r="1036" customHeight="1" spans="1:3">
      <c r="A1036" s="27">
        <v>2150101</v>
      </c>
      <c r="B1036" s="27" t="s">
        <v>762</v>
      </c>
      <c r="C1036" s="7">
        <v>0</v>
      </c>
    </row>
    <row r="1037" customHeight="1" spans="1:3">
      <c r="A1037" s="27">
        <v>2150102</v>
      </c>
      <c r="B1037" s="27" t="s">
        <v>763</v>
      </c>
      <c r="C1037" s="7">
        <v>0</v>
      </c>
    </row>
    <row r="1038" customHeight="1" spans="1:3">
      <c r="A1038" s="27">
        <v>2150103</v>
      </c>
      <c r="B1038" s="27" t="s">
        <v>764</v>
      </c>
      <c r="C1038" s="7">
        <v>0</v>
      </c>
    </row>
    <row r="1039" customHeight="1" spans="1:3">
      <c r="A1039" s="27">
        <v>2150104</v>
      </c>
      <c r="B1039" s="27" t="s">
        <v>1549</v>
      </c>
      <c r="C1039" s="7">
        <v>0</v>
      </c>
    </row>
    <row r="1040" customHeight="1" spans="1:3">
      <c r="A1040" s="27">
        <v>2150105</v>
      </c>
      <c r="B1040" s="27" t="s">
        <v>1550</v>
      </c>
      <c r="C1040" s="7">
        <v>0</v>
      </c>
    </row>
    <row r="1041" customHeight="1" spans="1:3">
      <c r="A1041" s="27">
        <v>2150106</v>
      </c>
      <c r="B1041" s="27" t="s">
        <v>1551</v>
      </c>
      <c r="C1041" s="7">
        <v>0</v>
      </c>
    </row>
    <row r="1042" customHeight="1" spans="1:3">
      <c r="A1042" s="27">
        <v>2150107</v>
      </c>
      <c r="B1042" s="27" t="s">
        <v>1552</v>
      </c>
      <c r="C1042" s="7">
        <v>0</v>
      </c>
    </row>
    <row r="1043" customHeight="1" spans="1:3">
      <c r="A1043" s="27">
        <v>2150108</v>
      </c>
      <c r="B1043" s="27" t="s">
        <v>1553</v>
      </c>
      <c r="C1043" s="7">
        <v>0</v>
      </c>
    </row>
    <row r="1044" customHeight="1" spans="1:3">
      <c r="A1044" s="27">
        <v>2150199</v>
      </c>
      <c r="B1044" s="27" t="s">
        <v>1554</v>
      </c>
      <c r="C1044" s="7">
        <v>0</v>
      </c>
    </row>
    <row r="1045" customHeight="1" spans="1:3">
      <c r="A1045" s="27">
        <v>21502</v>
      </c>
      <c r="B1045" s="15" t="s">
        <v>1555</v>
      </c>
      <c r="C1045" s="6">
        <f>SUM(C1046:C1060)</f>
        <v>0</v>
      </c>
    </row>
    <row r="1046" customHeight="1" spans="1:3">
      <c r="A1046" s="27">
        <v>2150201</v>
      </c>
      <c r="B1046" s="27" t="s">
        <v>762</v>
      </c>
      <c r="C1046" s="7">
        <v>0</v>
      </c>
    </row>
    <row r="1047" customHeight="1" spans="1:3">
      <c r="A1047" s="27">
        <v>2150202</v>
      </c>
      <c r="B1047" s="27" t="s">
        <v>763</v>
      </c>
      <c r="C1047" s="7">
        <v>0</v>
      </c>
    </row>
    <row r="1048" customHeight="1" spans="1:3">
      <c r="A1048" s="27">
        <v>2150203</v>
      </c>
      <c r="B1048" s="27" t="s">
        <v>764</v>
      </c>
      <c r="C1048" s="7">
        <v>0</v>
      </c>
    </row>
    <row r="1049" customHeight="1" spans="1:3">
      <c r="A1049" s="27">
        <v>2150204</v>
      </c>
      <c r="B1049" s="27" t="s">
        <v>1556</v>
      </c>
      <c r="C1049" s="7">
        <v>0</v>
      </c>
    </row>
    <row r="1050" customHeight="1" spans="1:3">
      <c r="A1050" s="27">
        <v>2150205</v>
      </c>
      <c r="B1050" s="27" t="s">
        <v>1557</v>
      </c>
      <c r="C1050" s="7">
        <v>0</v>
      </c>
    </row>
    <row r="1051" customHeight="1" spans="1:3">
      <c r="A1051" s="27">
        <v>2150206</v>
      </c>
      <c r="B1051" s="27" t="s">
        <v>1558</v>
      </c>
      <c r="C1051" s="7">
        <v>0</v>
      </c>
    </row>
    <row r="1052" customHeight="1" spans="1:3">
      <c r="A1052" s="27">
        <v>2150207</v>
      </c>
      <c r="B1052" s="27" t="s">
        <v>1559</v>
      </c>
      <c r="C1052" s="7">
        <v>0</v>
      </c>
    </row>
    <row r="1053" customHeight="1" spans="1:3">
      <c r="A1053" s="27">
        <v>2150208</v>
      </c>
      <c r="B1053" s="27" t="s">
        <v>1560</v>
      </c>
      <c r="C1053" s="7">
        <v>0</v>
      </c>
    </row>
    <row r="1054" customHeight="1" spans="1:3">
      <c r="A1054" s="27">
        <v>2150209</v>
      </c>
      <c r="B1054" s="27" t="s">
        <v>1561</v>
      </c>
      <c r="C1054" s="7">
        <v>0</v>
      </c>
    </row>
    <row r="1055" customHeight="1" spans="1:3">
      <c r="A1055" s="27">
        <v>2150210</v>
      </c>
      <c r="B1055" s="27" t="s">
        <v>1562</v>
      </c>
      <c r="C1055" s="7">
        <v>0</v>
      </c>
    </row>
    <row r="1056" customHeight="1" spans="1:3">
      <c r="A1056" s="27">
        <v>2150212</v>
      </c>
      <c r="B1056" s="27" t="s">
        <v>1563</v>
      </c>
      <c r="C1056" s="7">
        <v>0</v>
      </c>
    </row>
    <row r="1057" customHeight="1" spans="1:3">
      <c r="A1057" s="27">
        <v>2150213</v>
      </c>
      <c r="B1057" s="27" t="s">
        <v>1564</v>
      </c>
      <c r="C1057" s="7">
        <v>0</v>
      </c>
    </row>
    <row r="1058" customHeight="1" spans="1:3">
      <c r="A1058" s="27">
        <v>2150214</v>
      </c>
      <c r="B1058" s="27" t="s">
        <v>1565</v>
      </c>
      <c r="C1058" s="7">
        <v>0</v>
      </c>
    </row>
    <row r="1059" customHeight="1" spans="1:3">
      <c r="A1059" s="27">
        <v>2150215</v>
      </c>
      <c r="B1059" s="27" t="s">
        <v>1566</v>
      </c>
      <c r="C1059" s="7">
        <v>0</v>
      </c>
    </row>
    <row r="1060" customHeight="1" spans="1:3">
      <c r="A1060" s="27">
        <v>2150299</v>
      </c>
      <c r="B1060" s="27" t="s">
        <v>1567</v>
      </c>
      <c r="C1060" s="7">
        <v>0</v>
      </c>
    </row>
    <row r="1061" customHeight="1" spans="1:3">
      <c r="A1061" s="27">
        <v>21503</v>
      </c>
      <c r="B1061" s="15" t="s">
        <v>1568</v>
      </c>
      <c r="C1061" s="6">
        <f>SUM(C1062:C1065)</f>
        <v>0</v>
      </c>
    </row>
    <row r="1062" customHeight="1" spans="1:3">
      <c r="A1062" s="27">
        <v>2150301</v>
      </c>
      <c r="B1062" s="27" t="s">
        <v>762</v>
      </c>
      <c r="C1062" s="7">
        <v>0</v>
      </c>
    </row>
    <row r="1063" customHeight="1" spans="1:3">
      <c r="A1063" s="27">
        <v>2150302</v>
      </c>
      <c r="B1063" s="27" t="s">
        <v>763</v>
      </c>
      <c r="C1063" s="7">
        <v>0</v>
      </c>
    </row>
    <row r="1064" customHeight="1" spans="1:3">
      <c r="A1064" s="27">
        <v>2150303</v>
      </c>
      <c r="B1064" s="27" t="s">
        <v>764</v>
      </c>
      <c r="C1064" s="7">
        <v>0</v>
      </c>
    </row>
    <row r="1065" customHeight="1" spans="1:3">
      <c r="A1065" s="27">
        <v>2150399</v>
      </c>
      <c r="B1065" s="27" t="s">
        <v>1569</v>
      </c>
      <c r="C1065" s="7">
        <v>0</v>
      </c>
    </row>
    <row r="1066" customHeight="1" spans="1:3">
      <c r="A1066" s="27">
        <v>21505</v>
      </c>
      <c r="B1066" s="15" t="s">
        <v>1570</v>
      </c>
      <c r="C1066" s="6">
        <f>SUM(C1067:C1079)</f>
        <v>0</v>
      </c>
    </row>
    <row r="1067" customHeight="1" spans="1:3">
      <c r="A1067" s="27">
        <v>2150501</v>
      </c>
      <c r="B1067" s="27" t="s">
        <v>762</v>
      </c>
      <c r="C1067" s="7">
        <v>0</v>
      </c>
    </row>
    <row r="1068" customHeight="1" spans="1:3">
      <c r="A1068" s="27">
        <v>2150502</v>
      </c>
      <c r="B1068" s="27" t="s">
        <v>763</v>
      </c>
      <c r="C1068" s="7">
        <v>0</v>
      </c>
    </row>
    <row r="1069" customHeight="1" spans="1:3">
      <c r="A1069" s="27">
        <v>2150503</v>
      </c>
      <c r="B1069" s="27" t="s">
        <v>764</v>
      </c>
      <c r="C1069" s="7">
        <v>0</v>
      </c>
    </row>
    <row r="1070" customHeight="1" spans="1:3">
      <c r="A1070" s="27">
        <v>2150505</v>
      </c>
      <c r="B1070" s="27" t="s">
        <v>1571</v>
      </c>
      <c r="C1070" s="7">
        <v>0</v>
      </c>
    </row>
    <row r="1071" customHeight="1" spans="1:3">
      <c r="A1071" s="27">
        <v>2150506</v>
      </c>
      <c r="B1071" s="27" t="s">
        <v>1572</v>
      </c>
      <c r="C1071" s="7">
        <v>0</v>
      </c>
    </row>
    <row r="1072" customHeight="1" spans="1:3">
      <c r="A1072" s="27">
        <v>2150507</v>
      </c>
      <c r="B1072" s="27" t="s">
        <v>1573</v>
      </c>
      <c r="C1072" s="7">
        <v>0</v>
      </c>
    </row>
    <row r="1073" customHeight="1" spans="1:3">
      <c r="A1073" s="27">
        <v>2150508</v>
      </c>
      <c r="B1073" s="27" t="s">
        <v>1574</v>
      </c>
      <c r="C1073" s="7">
        <v>0</v>
      </c>
    </row>
    <row r="1074" customHeight="1" spans="1:3">
      <c r="A1074" s="27">
        <v>2150509</v>
      </c>
      <c r="B1074" s="27" t="s">
        <v>1575</v>
      </c>
      <c r="C1074" s="7">
        <v>0</v>
      </c>
    </row>
    <row r="1075" customHeight="1" spans="1:3">
      <c r="A1075" s="27">
        <v>2150510</v>
      </c>
      <c r="B1075" s="27" t="s">
        <v>1576</v>
      </c>
      <c r="C1075" s="7">
        <v>0</v>
      </c>
    </row>
    <row r="1076" customHeight="1" spans="1:3">
      <c r="A1076" s="27">
        <v>2150511</v>
      </c>
      <c r="B1076" s="27" t="s">
        <v>1577</v>
      </c>
      <c r="C1076" s="7">
        <v>0</v>
      </c>
    </row>
    <row r="1077" customHeight="1" spans="1:3">
      <c r="A1077" s="27">
        <v>2150513</v>
      </c>
      <c r="B1077" s="27" t="s">
        <v>1522</v>
      </c>
      <c r="C1077" s="7">
        <v>0</v>
      </c>
    </row>
    <row r="1078" customHeight="1" spans="1:3">
      <c r="A1078" s="27">
        <v>2150515</v>
      </c>
      <c r="B1078" s="27" t="s">
        <v>1578</v>
      </c>
      <c r="C1078" s="7">
        <v>0</v>
      </c>
    </row>
    <row r="1079" customHeight="1" spans="1:3">
      <c r="A1079" s="27">
        <v>2150599</v>
      </c>
      <c r="B1079" s="27" t="s">
        <v>1579</v>
      </c>
      <c r="C1079" s="7">
        <v>0</v>
      </c>
    </row>
    <row r="1080" customHeight="1" spans="1:3">
      <c r="A1080" s="27">
        <v>21507</v>
      </c>
      <c r="B1080" s="15" t="s">
        <v>1580</v>
      </c>
      <c r="C1080" s="6">
        <f>SUM(C1081:C1086)</f>
        <v>0</v>
      </c>
    </row>
    <row r="1081" customHeight="1" spans="1:3">
      <c r="A1081" s="27">
        <v>2150701</v>
      </c>
      <c r="B1081" s="27" t="s">
        <v>762</v>
      </c>
      <c r="C1081" s="7">
        <v>0</v>
      </c>
    </row>
    <row r="1082" customHeight="1" spans="1:3">
      <c r="A1082" s="27">
        <v>2150702</v>
      </c>
      <c r="B1082" s="27" t="s">
        <v>763</v>
      </c>
      <c r="C1082" s="7">
        <v>0</v>
      </c>
    </row>
    <row r="1083" customHeight="1" spans="1:3">
      <c r="A1083" s="27">
        <v>2150703</v>
      </c>
      <c r="B1083" s="27" t="s">
        <v>764</v>
      </c>
      <c r="C1083" s="7">
        <v>0</v>
      </c>
    </row>
    <row r="1084" customHeight="1" spans="1:3">
      <c r="A1084" s="27">
        <v>2150704</v>
      </c>
      <c r="B1084" s="27" t="s">
        <v>1581</v>
      </c>
      <c r="C1084" s="7">
        <v>0</v>
      </c>
    </row>
    <row r="1085" customHeight="1" spans="1:3">
      <c r="A1085" s="27">
        <v>2150705</v>
      </c>
      <c r="B1085" s="27" t="s">
        <v>1582</v>
      </c>
      <c r="C1085" s="7">
        <v>0</v>
      </c>
    </row>
    <row r="1086" customHeight="1" spans="1:3">
      <c r="A1086" s="27">
        <v>2150799</v>
      </c>
      <c r="B1086" s="27" t="s">
        <v>1583</v>
      </c>
      <c r="C1086" s="7">
        <v>0</v>
      </c>
    </row>
    <row r="1087" customHeight="1" spans="1:3">
      <c r="A1087" s="27">
        <v>21508</v>
      </c>
      <c r="B1087" s="15" t="s">
        <v>1584</v>
      </c>
      <c r="C1087" s="6">
        <f>SUM(C1088:C1094)</f>
        <v>251</v>
      </c>
    </row>
    <row r="1088" customHeight="1" spans="1:3">
      <c r="A1088" s="27">
        <v>2150801</v>
      </c>
      <c r="B1088" s="27" t="s">
        <v>762</v>
      </c>
      <c r="C1088" s="7">
        <v>31</v>
      </c>
    </row>
    <row r="1089" customHeight="1" spans="1:3">
      <c r="A1089" s="27">
        <v>2150802</v>
      </c>
      <c r="B1089" s="27" t="s">
        <v>763</v>
      </c>
      <c r="C1089" s="7">
        <v>0</v>
      </c>
    </row>
    <row r="1090" customHeight="1" spans="1:3">
      <c r="A1090" s="27">
        <v>2150803</v>
      </c>
      <c r="B1090" s="27" t="s">
        <v>764</v>
      </c>
      <c r="C1090" s="7">
        <v>12</v>
      </c>
    </row>
    <row r="1091" customHeight="1" spans="1:3">
      <c r="A1091" s="27">
        <v>2150804</v>
      </c>
      <c r="B1091" s="27" t="s">
        <v>1585</v>
      </c>
      <c r="C1091" s="7">
        <v>0</v>
      </c>
    </row>
    <row r="1092" customHeight="1" spans="1:3">
      <c r="A1092" s="27">
        <v>2150805</v>
      </c>
      <c r="B1092" s="27" t="s">
        <v>1586</v>
      </c>
      <c r="C1092" s="7">
        <v>170</v>
      </c>
    </row>
    <row r="1093" customHeight="1" spans="1:3">
      <c r="A1093" s="27">
        <v>2150806</v>
      </c>
      <c r="B1093" s="27" t="s">
        <v>1587</v>
      </c>
      <c r="C1093" s="7">
        <v>0</v>
      </c>
    </row>
    <row r="1094" customHeight="1" spans="1:3">
      <c r="A1094" s="27">
        <v>2150899</v>
      </c>
      <c r="B1094" s="27" t="s">
        <v>1588</v>
      </c>
      <c r="C1094" s="7">
        <v>38</v>
      </c>
    </row>
    <row r="1095" customHeight="1" spans="1:3">
      <c r="A1095" s="27">
        <v>21599</v>
      </c>
      <c r="B1095" s="15" t="s">
        <v>1589</v>
      </c>
      <c r="C1095" s="6">
        <f>SUM(C1096:C1100)</f>
        <v>0</v>
      </c>
    </row>
    <row r="1096" customHeight="1" spans="1:3">
      <c r="A1096" s="27">
        <v>2159901</v>
      </c>
      <c r="B1096" s="27" t="s">
        <v>1590</v>
      </c>
      <c r="C1096" s="7">
        <v>0</v>
      </c>
    </row>
    <row r="1097" customHeight="1" spans="1:3">
      <c r="A1097" s="27">
        <v>2159904</v>
      </c>
      <c r="B1097" s="27" t="s">
        <v>1591</v>
      </c>
      <c r="C1097" s="7">
        <v>0</v>
      </c>
    </row>
    <row r="1098" customHeight="1" spans="1:3">
      <c r="A1098" s="27">
        <v>2159905</v>
      </c>
      <c r="B1098" s="27" t="s">
        <v>1592</v>
      </c>
      <c r="C1098" s="7">
        <v>0</v>
      </c>
    </row>
    <row r="1099" customHeight="1" spans="1:3">
      <c r="A1099" s="27">
        <v>2159906</v>
      </c>
      <c r="B1099" s="27" t="s">
        <v>1593</v>
      </c>
      <c r="C1099" s="7">
        <v>0</v>
      </c>
    </row>
    <row r="1100" customHeight="1" spans="1:3">
      <c r="A1100" s="27">
        <v>2159999</v>
      </c>
      <c r="B1100" s="27" t="s">
        <v>1594</v>
      </c>
      <c r="C1100" s="7">
        <v>0</v>
      </c>
    </row>
    <row r="1101" customHeight="1" spans="1:3">
      <c r="A1101" s="27">
        <v>216</v>
      </c>
      <c r="B1101" s="15" t="s">
        <v>1595</v>
      </c>
      <c r="C1101" s="6">
        <f>SUM(C1102,C1112,C1118)</f>
        <v>324</v>
      </c>
    </row>
    <row r="1102" customHeight="1" spans="1:3">
      <c r="A1102" s="27">
        <v>21602</v>
      </c>
      <c r="B1102" s="15" t="s">
        <v>1596</v>
      </c>
      <c r="C1102" s="6">
        <f>SUM(C1103:C1111)</f>
        <v>319</v>
      </c>
    </row>
    <row r="1103" customHeight="1" spans="1:3">
      <c r="A1103" s="27">
        <v>2160201</v>
      </c>
      <c r="B1103" s="27" t="s">
        <v>762</v>
      </c>
      <c r="C1103" s="7">
        <v>0</v>
      </c>
    </row>
    <row r="1104" customHeight="1" spans="1:3">
      <c r="A1104" s="27">
        <v>2160202</v>
      </c>
      <c r="B1104" s="27" t="s">
        <v>763</v>
      </c>
      <c r="C1104" s="7">
        <v>0</v>
      </c>
    </row>
    <row r="1105" customHeight="1" spans="1:3">
      <c r="A1105" s="27">
        <v>2160203</v>
      </c>
      <c r="B1105" s="27" t="s">
        <v>764</v>
      </c>
      <c r="C1105" s="7">
        <v>0</v>
      </c>
    </row>
    <row r="1106" customHeight="1" spans="1:3">
      <c r="A1106" s="27">
        <v>2160216</v>
      </c>
      <c r="B1106" s="27" t="s">
        <v>1597</v>
      </c>
      <c r="C1106" s="7">
        <v>0</v>
      </c>
    </row>
    <row r="1107" customHeight="1" spans="1:3">
      <c r="A1107" s="27">
        <v>2160217</v>
      </c>
      <c r="B1107" s="27" t="s">
        <v>1598</v>
      </c>
      <c r="C1107" s="7">
        <v>0</v>
      </c>
    </row>
    <row r="1108" customHeight="1" spans="1:3">
      <c r="A1108" s="27">
        <v>2160218</v>
      </c>
      <c r="B1108" s="27" t="s">
        <v>1599</v>
      </c>
      <c r="C1108" s="7">
        <v>0</v>
      </c>
    </row>
    <row r="1109" customHeight="1" spans="1:3">
      <c r="A1109" s="27">
        <v>2160219</v>
      </c>
      <c r="B1109" s="27" t="s">
        <v>1600</v>
      </c>
      <c r="C1109" s="7">
        <v>0</v>
      </c>
    </row>
    <row r="1110" customHeight="1" spans="1:3">
      <c r="A1110" s="27">
        <v>2160250</v>
      </c>
      <c r="B1110" s="27" t="s">
        <v>771</v>
      </c>
      <c r="C1110" s="7">
        <v>182</v>
      </c>
    </row>
    <row r="1111" customHeight="1" spans="1:3">
      <c r="A1111" s="27">
        <v>2160299</v>
      </c>
      <c r="B1111" s="27" t="s">
        <v>1601</v>
      </c>
      <c r="C1111" s="7">
        <v>137</v>
      </c>
    </row>
    <row r="1112" customHeight="1" spans="1:3">
      <c r="A1112" s="27">
        <v>21606</v>
      </c>
      <c r="B1112" s="15" t="s">
        <v>1602</v>
      </c>
      <c r="C1112" s="6">
        <f>SUM(C1113:C1117)</f>
        <v>5</v>
      </c>
    </row>
    <row r="1113" customHeight="1" spans="1:3">
      <c r="A1113" s="27">
        <v>2160601</v>
      </c>
      <c r="B1113" s="27" t="s">
        <v>762</v>
      </c>
      <c r="C1113" s="7">
        <v>0</v>
      </c>
    </row>
    <row r="1114" customHeight="1" spans="1:3">
      <c r="A1114" s="27">
        <v>2160602</v>
      </c>
      <c r="B1114" s="27" t="s">
        <v>763</v>
      </c>
      <c r="C1114" s="7">
        <v>0</v>
      </c>
    </row>
    <row r="1115" customHeight="1" spans="1:3">
      <c r="A1115" s="27">
        <v>2160603</v>
      </c>
      <c r="B1115" s="27" t="s">
        <v>764</v>
      </c>
      <c r="C1115" s="7">
        <v>0</v>
      </c>
    </row>
    <row r="1116" customHeight="1" spans="1:3">
      <c r="A1116" s="27">
        <v>2160607</v>
      </c>
      <c r="B1116" s="27" t="s">
        <v>1603</v>
      </c>
      <c r="C1116" s="7">
        <v>0</v>
      </c>
    </row>
    <row r="1117" customHeight="1" spans="1:3">
      <c r="A1117" s="27">
        <v>2160699</v>
      </c>
      <c r="B1117" s="27" t="s">
        <v>1604</v>
      </c>
      <c r="C1117" s="7">
        <v>5</v>
      </c>
    </row>
    <row r="1118" customHeight="1" spans="1:3">
      <c r="A1118" s="27">
        <v>21699</v>
      </c>
      <c r="B1118" s="15" t="s">
        <v>1605</v>
      </c>
      <c r="C1118" s="6">
        <f>SUM(C1119:C1120)</f>
        <v>0</v>
      </c>
    </row>
    <row r="1119" customHeight="1" spans="1:3">
      <c r="A1119" s="27">
        <v>2169901</v>
      </c>
      <c r="B1119" s="27" t="s">
        <v>1606</v>
      </c>
      <c r="C1119" s="7">
        <v>0</v>
      </c>
    </row>
    <row r="1120" customHeight="1" spans="1:3">
      <c r="A1120" s="27">
        <v>2169999</v>
      </c>
      <c r="B1120" s="27" t="s">
        <v>1607</v>
      </c>
      <c r="C1120" s="7">
        <v>0</v>
      </c>
    </row>
    <row r="1121" customHeight="1" spans="1:3">
      <c r="A1121" s="27">
        <v>217</v>
      </c>
      <c r="B1121" s="15" t="s">
        <v>1608</v>
      </c>
      <c r="C1121" s="6">
        <f>SUM(C1122,C1129,C1139,C1145,C1148)</f>
        <v>1100</v>
      </c>
    </row>
    <row r="1122" customHeight="1" spans="1:3">
      <c r="A1122" s="27">
        <v>21701</v>
      </c>
      <c r="B1122" s="15" t="s">
        <v>1609</v>
      </c>
      <c r="C1122" s="6">
        <f>SUM(C1123:C1128)</f>
        <v>0</v>
      </c>
    </row>
    <row r="1123" customHeight="1" spans="1:3">
      <c r="A1123" s="27">
        <v>2170101</v>
      </c>
      <c r="B1123" s="27" t="s">
        <v>762</v>
      </c>
      <c r="C1123" s="7">
        <v>0</v>
      </c>
    </row>
    <row r="1124" customHeight="1" spans="1:3">
      <c r="A1124" s="27">
        <v>2170102</v>
      </c>
      <c r="B1124" s="27" t="s">
        <v>763</v>
      </c>
      <c r="C1124" s="7">
        <v>0</v>
      </c>
    </row>
    <row r="1125" customHeight="1" spans="1:3">
      <c r="A1125" s="27">
        <v>2170103</v>
      </c>
      <c r="B1125" s="27" t="s">
        <v>764</v>
      </c>
      <c r="C1125" s="7">
        <v>0</v>
      </c>
    </row>
    <row r="1126" customHeight="1" spans="1:3">
      <c r="A1126" s="27">
        <v>2170104</v>
      </c>
      <c r="B1126" s="27" t="s">
        <v>1610</v>
      </c>
      <c r="C1126" s="7">
        <v>0</v>
      </c>
    </row>
    <row r="1127" customHeight="1" spans="1:3">
      <c r="A1127" s="27">
        <v>2170150</v>
      </c>
      <c r="B1127" s="27" t="s">
        <v>771</v>
      </c>
      <c r="C1127" s="7">
        <v>0</v>
      </c>
    </row>
    <row r="1128" customHeight="1" spans="1:3">
      <c r="A1128" s="27">
        <v>2170199</v>
      </c>
      <c r="B1128" s="27" t="s">
        <v>1611</v>
      </c>
      <c r="C1128" s="7">
        <v>0</v>
      </c>
    </row>
    <row r="1129" customHeight="1" spans="1:3">
      <c r="A1129" s="27">
        <v>21702</v>
      </c>
      <c r="B1129" s="15" t="s">
        <v>1612</v>
      </c>
      <c r="C1129" s="6">
        <f>SUM(C1130:C1138)</f>
        <v>0</v>
      </c>
    </row>
    <row r="1130" customHeight="1" spans="1:3">
      <c r="A1130" s="27">
        <v>2170201</v>
      </c>
      <c r="B1130" s="27" t="s">
        <v>1613</v>
      </c>
      <c r="C1130" s="7">
        <v>0</v>
      </c>
    </row>
    <row r="1131" customHeight="1" spans="1:3">
      <c r="A1131" s="27">
        <v>2170202</v>
      </c>
      <c r="B1131" s="27" t="s">
        <v>1614</v>
      </c>
      <c r="C1131" s="7">
        <v>0</v>
      </c>
    </row>
    <row r="1132" customHeight="1" spans="1:3">
      <c r="A1132" s="27">
        <v>2170203</v>
      </c>
      <c r="B1132" s="27" t="s">
        <v>1615</v>
      </c>
      <c r="C1132" s="7">
        <v>0</v>
      </c>
    </row>
    <row r="1133" customHeight="1" spans="1:3">
      <c r="A1133" s="27">
        <v>2170204</v>
      </c>
      <c r="B1133" s="27" t="s">
        <v>1616</v>
      </c>
      <c r="C1133" s="7">
        <v>0</v>
      </c>
    </row>
    <row r="1134" customHeight="1" spans="1:3">
      <c r="A1134" s="27">
        <v>2170205</v>
      </c>
      <c r="B1134" s="27" t="s">
        <v>1617</v>
      </c>
      <c r="C1134" s="7">
        <v>0</v>
      </c>
    </row>
    <row r="1135" customHeight="1" spans="1:3">
      <c r="A1135" s="27">
        <v>2170206</v>
      </c>
      <c r="B1135" s="27" t="s">
        <v>1618</v>
      </c>
      <c r="C1135" s="7">
        <v>0</v>
      </c>
    </row>
    <row r="1136" customHeight="1" spans="1:3">
      <c r="A1136" s="27">
        <v>2170207</v>
      </c>
      <c r="B1136" s="27" t="s">
        <v>1619</v>
      </c>
      <c r="C1136" s="7">
        <v>0</v>
      </c>
    </row>
    <row r="1137" customHeight="1" spans="1:3">
      <c r="A1137" s="27">
        <v>2170208</v>
      </c>
      <c r="B1137" s="27" t="s">
        <v>1620</v>
      </c>
      <c r="C1137" s="7">
        <v>0</v>
      </c>
    </row>
    <row r="1138" customHeight="1" spans="1:3">
      <c r="A1138" s="27">
        <v>2170299</v>
      </c>
      <c r="B1138" s="27" t="s">
        <v>1621</v>
      </c>
      <c r="C1138" s="7">
        <v>0</v>
      </c>
    </row>
    <row r="1139" customHeight="1" spans="1:3">
      <c r="A1139" s="27">
        <v>21703</v>
      </c>
      <c r="B1139" s="15" t="s">
        <v>1622</v>
      </c>
      <c r="C1139" s="6">
        <f>SUM(C1140:C1144)</f>
        <v>0</v>
      </c>
    </row>
    <row r="1140" customHeight="1" spans="1:3">
      <c r="A1140" s="27">
        <v>2170301</v>
      </c>
      <c r="B1140" s="27" t="s">
        <v>1623</v>
      </c>
      <c r="C1140" s="7">
        <v>0</v>
      </c>
    </row>
    <row r="1141" customHeight="1" spans="1:3">
      <c r="A1141" s="27">
        <v>2170302</v>
      </c>
      <c r="B1141" s="27" t="s">
        <v>1624</v>
      </c>
      <c r="C1141" s="7">
        <v>0</v>
      </c>
    </row>
    <row r="1142" customHeight="1" spans="1:3">
      <c r="A1142" s="27">
        <v>2170303</v>
      </c>
      <c r="B1142" s="27" t="s">
        <v>1625</v>
      </c>
      <c r="C1142" s="7">
        <v>0</v>
      </c>
    </row>
    <row r="1143" customHeight="1" spans="1:3">
      <c r="A1143" s="27">
        <v>2170304</v>
      </c>
      <c r="B1143" s="27" t="s">
        <v>1626</v>
      </c>
      <c r="C1143" s="7">
        <v>0</v>
      </c>
    </row>
    <row r="1144" customHeight="1" spans="1:3">
      <c r="A1144" s="27">
        <v>2170399</v>
      </c>
      <c r="B1144" s="27" t="s">
        <v>1627</v>
      </c>
      <c r="C1144" s="7">
        <v>0</v>
      </c>
    </row>
    <row r="1145" customHeight="1" spans="1:3">
      <c r="A1145" s="27">
        <v>21704</v>
      </c>
      <c r="B1145" s="15" t="s">
        <v>1628</v>
      </c>
      <c r="C1145" s="6">
        <f>SUM(C1146:C1147)</f>
        <v>0</v>
      </c>
    </row>
    <row r="1146" customHeight="1" spans="1:3">
      <c r="A1146" s="27">
        <v>2170401</v>
      </c>
      <c r="B1146" s="27" t="s">
        <v>1629</v>
      </c>
      <c r="C1146" s="7">
        <v>0</v>
      </c>
    </row>
    <row r="1147" customHeight="1" spans="1:3">
      <c r="A1147" s="27">
        <v>2170499</v>
      </c>
      <c r="B1147" s="27" t="s">
        <v>1630</v>
      </c>
      <c r="C1147" s="7">
        <v>0</v>
      </c>
    </row>
    <row r="1148" customHeight="1" spans="1:3">
      <c r="A1148" s="27">
        <v>21799</v>
      </c>
      <c r="B1148" s="15" t="s">
        <v>1631</v>
      </c>
      <c r="C1148" s="6">
        <f>SUM(C1149:C1150)</f>
        <v>1100</v>
      </c>
    </row>
    <row r="1149" customHeight="1" spans="1:3">
      <c r="A1149" s="27">
        <v>2179901</v>
      </c>
      <c r="B1149" s="27" t="s">
        <v>1632</v>
      </c>
      <c r="C1149" s="7">
        <v>1100</v>
      </c>
    </row>
    <row r="1150" customHeight="1" spans="1:3">
      <c r="A1150" s="27">
        <v>2179902</v>
      </c>
      <c r="B1150" s="27" t="s">
        <v>1633</v>
      </c>
      <c r="C1150" s="7">
        <v>0</v>
      </c>
    </row>
    <row r="1151" customHeight="1" spans="1:3">
      <c r="A1151" s="27">
        <v>219</v>
      </c>
      <c r="B1151" s="15" t="s">
        <v>1634</v>
      </c>
      <c r="C1151" s="6">
        <f>SUM(C1152:C1160)</f>
        <v>0</v>
      </c>
    </row>
    <row r="1152" customHeight="1" spans="1:3">
      <c r="A1152" s="27">
        <v>21901</v>
      </c>
      <c r="B1152" s="15" t="s">
        <v>1635</v>
      </c>
      <c r="C1152" s="7">
        <v>0</v>
      </c>
    </row>
    <row r="1153" customHeight="1" spans="1:3">
      <c r="A1153" s="27">
        <v>21902</v>
      </c>
      <c r="B1153" s="15" t="s">
        <v>1636</v>
      </c>
      <c r="C1153" s="7">
        <v>0</v>
      </c>
    </row>
    <row r="1154" customHeight="1" spans="1:3">
      <c r="A1154" s="27">
        <v>21903</v>
      </c>
      <c r="B1154" s="15" t="s">
        <v>1637</v>
      </c>
      <c r="C1154" s="7">
        <v>0</v>
      </c>
    </row>
    <row r="1155" customHeight="1" spans="1:3">
      <c r="A1155" s="27">
        <v>21904</v>
      </c>
      <c r="B1155" s="15" t="s">
        <v>1638</v>
      </c>
      <c r="C1155" s="7">
        <v>0</v>
      </c>
    </row>
    <row r="1156" customHeight="1" spans="1:3">
      <c r="A1156" s="27">
        <v>21905</v>
      </c>
      <c r="B1156" s="15" t="s">
        <v>1639</v>
      </c>
      <c r="C1156" s="7">
        <v>0</v>
      </c>
    </row>
    <row r="1157" customHeight="1" spans="1:3">
      <c r="A1157" s="27">
        <v>21906</v>
      </c>
      <c r="B1157" s="15" t="s">
        <v>1640</v>
      </c>
      <c r="C1157" s="7">
        <v>0</v>
      </c>
    </row>
    <row r="1158" customHeight="1" spans="1:3">
      <c r="A1158" s="27">
        <v>21907</v>
      </c>
      <c r="B1158" s="15" t="s">
        <v>1641</v>
      </c>
      <c r="C1158" s="7">
        <v>0</v>
      </c>
    </row>
    <row r="1159" customHeight="1" spans="1:3">
      <c r="A1159" s="27">
        <v>21908</v>
      </c>
      <c r="B1159" s="15" t="s">
        <v>1642</v>
      </c>
      <c r="C1159" s="7">
        <v>0</v>
      </c>
    </row>
    <row r="1160" customHeight="1" spans="1:3">
      <c r="A1160" s="27">
        <v>21999</v>
      </c>
      <c r="B1160" s="15" t="s">
        <v>1643</v>
      </c>
      <c r="C1160" s="7">
        <v>0</v>
      </c>
    </row>
    <row r="1161" customHeight="1" spans="1:3">
      <c r="A1161" s="27">
        <v>220</v>
      </c>
      <c r="B1161" s="15" t="s">
        <v>1644</v>
      </c>
      <c r="C1161" s="6">
        <f>SUM(C1162,C1189,C1204)</f>
        <v>2315</v>
      </c>
    </row>
    <row r="1162" customHeight="1" spans="1:3">
      <c r="A1162" s="27">
        <v>22001</v>
      </c>
      <c r="B1162" s="15" t="s">
        <v>1645</v>
      </c>
      <c r="C1162" s="6">
        <f>SUM(C1163:C1188)</f>
        <v>2229</v>
      </c>
    </row>
    <row r="1163" customHeight="1" spans="1:3">
      <c r="A1163" s="27">
        <v>2200101</v>
      </c>
      <c r="B1163" s="27" t="s">
        <v>762</v>
      </c>
      <c r="C1163" s="7">
        <v>210</v>
      </c>
    </row>
    <row r="1164" customHeight="1" spans="1:3">
      <c r="A1164" s="27">
        <v>2200102</v>
      </c>
      <c r="B1164" s="27" t="s">
        <v>763</v>
      </c>
      <c r="C1164" s="7">
        <v>0</v>
      </c>
    </row>
    <row r="1165" customHeight="1" spans="1:3">
      <c r="A1165" s="27">
        <v>2200103</v>
      </c>
      <c r="B1165" s="27" t="s">
        <v>764</v>
      </c>
      <c r="C1165" s="7">
        <v>0</v>
      </c>
    </row>
    <row r="1166" customHeight="1" spans="1:3">
      <c r="A1166" s="27">
        <v>2200104</v>
      </c>
      <c r="B1166" s="27" t="s">
        <v>1646</v>
      </c>
      <c r="C1166" s="7">
        <v>0</v>
      </c>
    </row>
    <row r="1167" customHeight="1" spans="1:3">
      <c r="A1167" s="27">
        <v>2200106</v>
      </c>
      <c r="B1167" s="27" t="s">
        <v>1647</v>
      </c>
      <c r="C1167" s="7">
        <v>129</v>
      </c>
    </row>
    <row r="1168" customHeight="1" spans="1:3">
      <c r="A1168" s="27">
        <v>2200107</v>
      </c>
      <c r="B1168" s="27" t="s">
        <v>1648</v>
      </c>
      <c r="C1168" s="7">
        <v>0</v>
      </c>
    </row>
    <row r="1169" customHeight="1" spans="1:3">
      <c r="A1169" s="27">
        <v>2200108</v>
      </c>
      <c r="B1169" s="27" t="s">
        <v>1649</v>
      </c>
      <c r="C1169" s="7">
        <v>0</v>
      </c>
    </row>
    <row r="1170" customHeight="1" spans="1:3">
      <c r="A1170" s="27">
        <v>2200109</v>
      </c>
      <c r="B1170" s="27" t="s">
        <v>1650</v>
      </c>
      <c r="C1170" s="7">
        <v>0</v>
      </c>
    </row>
    <row r="1171" customHeight="1" spans="1:3">
      <c r="A1171" s="27">
        <v>2200112</v>
      </c>
      <c r="B1171" s="27" t="s">
        <v>1651</v>
      </c>
      <c r="C1171" s="7">
        <v>10</v>
      </c>
    </row>
    <row r="1172" customHeight="1" spans="1:3">
      <c r="A1172" s="27">
        <v>2200113</v>
      </c>
      <c r="B1172" s="27" t="s">
        <v>1652</v>
      </c>
      <c r="C1172" s="7">
        <v>0</v>
      </c>
    </row>
    <row r="1173" customHeight="1" spans="1:3">
      <c r="A1173" s="27">
        <v>2200114</v>
      </c>
      <c r="B1173" s="27" t="s">
        <v>1653</v>
      </c>
      <c r="C1173" s="7">
        <v>144</v>
      </c>
    </row>
    <row r="1174" customHeight="1" spans="1:3">
      <c r="A1174" s="27">
        <v>2200115</v>
      </c>
      <c r="B1174" s="27" t="s">
        <v>1654</v>
      </c>
      <c r="C1174" s="7">
        <v>0</v>
      </c>
    </row>
    <row r="1175" customHeight="1" spans="1:3">
      <c r="A1175" s="27">
        <v>2200116</v>
      </c>
      <c r="B1175" s="27" t="s">
        <v>1655</v>
      </c>
      <c r="C1175" s="7">
        <v>0</v>
      </c>
    </row>
    <row r="1176" customHeight="1" spans="1:3">
      <c r="A1176" s="27">
        <v>2200119</v>
      </c>
      <c r="B1176" s="27" t="s">
        <v>1656</v>
      </c>
      <c r="C1176" s="7">
        <v>0</v>
      </c>
    </row>
    <row r="1177" customHeight="1" spans="1:3">
      <c r="A1177" s="27">
        <v>2200120</v>
      </c>
      <c r="B1177" s="27" t="s">
        <v>1657</v>
      </c>
      <c r="C1177" s="7">
        <v>0</v>
      </c>
    </row>
    <row r="1178" customHeight="1" spans="1:3">
      <c r="A1178" s="27">
        <v>2200121</v>
      </c>
      <c r="B1178" s="27" t="s">
        <v>1658</v>
      </c>
      <c r="C1178" s="7">
        <v>0</v>
      </c>
    </row>
    <row r="1179" customHeight="1" spans="1:3">
      <c r="A1179" s="27">
        <v>2200122</v>
      </c>
      <c r="B1179" s="27" t="s">
        <v>1659</v>
      </c>
      <c r="C1179" s="7">
        <v>0</v>
      </c>
    </row>
    <row r="1180" customHeight="1" spans="1:3">
      <c r="A1180" s="27">
        <v>2200123</v>
      </c>
      <c r="B1180" s="27" t="s">
        <v>1660</v>
      </c>
      <c r="C1180" s="7">
        <v>0</v>
      </c>
    </row>
    <row r="1181" customHeight="1" spans="1:3">
      <c r="A1181" s="27">
        <v>2200124</v>
      </c>
      <c r="B1181" s="27" t="s">
        <v>1661</v>
      </c>
      <c r="C1181" s="7">
        <v>0</v>
      </c>
    </row>
    <row r="1182" customHeight="1" spans="1:3">
      <c r="A1182" s="27">
        <v>2200125</v>
      </c>
      <c r="B1182" s="27" t="s">
        <v>1662</v>
      </c>
      <c r="C1182" s="7">
        <v>0</v>
      </c>
    </row>
    <row r="1183" customHeight="1" spans="1:3">
      <c r="A1183" s="27">
        <v>2200126</v>
      </c>
      <c r="B1183" s="27" t="s">
        <v>1663</v>
      </c>
      <c r="C1183" s="7">
        <v>0</v>
      </c>
    </row>
    <row r="1184" customHeight="1" spans="1:3">
      <c r="A1184" s="27">
        <v>2200127</v>
      </c>
      <c r="B1184" s="27" t="s">
        <v>1664</v>
      </c>
      <c r="C1184" s="7">
        <v>0</v>
      </c>
    </row>
    <row r="1185" customHeight="1" spans="1:3">
      <c r="A1185" s="27">
        <v>2200128</v>
      </c>
      <c r="B1185" s="27" t="s">
        <v>1665</v>
      </c>
      <c r="C1185" s="7">
        <v>0</v>
      </c>
    </row>
    <row r="1186" customHeight="1" spans="1:3">
      <c r="A1186" s="27">
        <v>2200129</v>
      </c>
      <c r="B1186" s="27" t="s">
        <v>1666</v>
      </c>
      <c r="C1186" s="7">
        <v>0</v>
      </c>
    </row>
    <row r="1187" customHeight="1" spans="1:3">
      <c r="A1187" s="27">
        <v>2200150</v>
      </c>
      <c r="B1187" s="27" t="s">
        <v>771</v>
      </c>
      <c r="C1187" s="7">
        <v>241</v>
      </c>
    </row>
    <row r="1188" customHeight="1" spans="1:3">
      <c r="A1188" s="27">
        <v>2200199</v>
      </c>
      <c r="B1188" s="27" t="s">
        <v>1667</v>
      </c>
      <c r="C1188" s="7">
        <v>1495</v>
      </c>
    </row>
    <row r="1189" customHeight="1" spans="1:3">
      <c r="A1189" s="27">
        <v>22005</v>
      </c>
      <c r="B1189" s="15" t="s">
        <v>1668</v>
      </c>
      <c r="C1189" s="6">
        <f>SUM(C1190:C1203)</f>
        <v>86</v>
      </c>
    </row>
    <row r="1190" customHeight="1" spans="1:3">
      <c r="A1190" s="27">
        <v>2200501</v>
      </c>
      <c r="B1190" s="27" t="s">
        <v>762</v>
      </c>
      <c r="C1190" s="7">
        <v>1</v>
      </c>
    </row>
    <row r="1191" customHeight="1" spans="1:3">
      <c r="A1191" s="27">
        <v>2200502</v>
      </c>
      <c r="B1191" s="27" t="s">
        <v>763</v>
      </c>
      <c r="C1191" s="7">
        <v>0</v>
      </c>
    </row>
    <row r="1192" customHeight="1" spans="1:3">
      <c r="A1192" s="27">
        <v>2200503</v>
      </c>
      <c r="B1192" s="27" t="s">
        <v>764</v>
      </c>
      <c r="C1192" s="7">
        <v>0</v>
      </c>
    </row>
    <row r="1193" customHeight="1" spans="1:3">
      <c r="A1193" s="27">
        <v>2200504</v>
      </c>
      <c r="B1193" s="27" t="s">
        <v>1669</v>
      </c>
      <c r="C1193" s="7">
        <v>24</v>
      </c>
    </row>
    <row r="1194" customHeight="1" spans="1:3">
      <c r="A1194" s="27">
        <v>2200506</v>
      </c>
      <c r="B1194" s="27" t="s">
        <v>1670</v>
      </c>
      <c r="C1194" s="7">
        <v>0</v>
      </c>
    </row>
    <row r="1195" customHeight="1" spans="1:3">
      <c r="A1195" s="27">
        <v>2200507</v>
      </c>
      <c r="B1195" s="27" t="s">
        <v>1671</v>
      </c>
      <c r="C1195" s="7">
        <v>0</v>
      </c>
    </row>
    <row r="1196" customHeight="1" spans="1:3">
      <c r="A1196" s="27">
        <v>2200508</v>
      </c>
      <c r="B1196" s="27" t="s">
        <v>1672</v>
      </c>
      <c r="C1196" s="7">
        <v>0</v>
      </c>
    </row>
    <row r="1197" customHeight="1" spans="1:3">
      <c r="A1197" s="27">
        <v>2200509</v>
      </c>
      <c r="B1197" s="27" t="s">
        <v>1673</v>
      </c>
      <c r="C1197" s="7">
        <v>5</v>
      </c>
    </row>
    <row r="1198" customHeight="1" spans="1:3">
      <c r="A1198" s="27">
        <v>2200510</v>
      </c>
      <c r="B1198" s="27" t="s">
        <v>1674</v>
      </c>
      <c r="C1198" s="7">
        <v>56</v>
      </c>
    </row>
    <row r="1199" customHeight="1" spans="1:3">
      <c r="A1199" s="27">
        <v>2200511</v>
      </c>
      <c r="B1199" s="27" t="s">
        <v>1675</v>
      </c>
      <c r="C1199" s="7">
        <v>0</v>
      </c>
    </row>
    <row r="1200" customHeight="1" spans="1:3">
      <c r="A1200" s="27">
        <v>2200512</v>
      </c>
      <c r="B1200" s="27" t="s">
        <v>1676</v>
      </c>
      <c r="C1200" s="7">
        <v>0</v>
      </c>
    </row>
    <row r="1201" customHeight="1" spans="1:3">
      <c r="A1201" s="27">
        <v>2200513</v>
      </c>
      <c r="B1201" s="27" t="s">
        <v>1677</v>
      </c>
      <c r="C1201" s="7">
        <v>0</v>
      </c>
    </row>
    <row r="1202" customHeight="1" spans="1:3">
      <c r="A1202" s="27">
        <v>2200514</v>
      </c>
      <c r="B1202" s="27" t="s">
        <v>1678</v>
      </c>
      <c r="C1202" s="7">
        <v>0</v>
      </c>
    </row>
    <row r="1203" customHeight="1" spans="1:3">
      <c r="A1203" s="27">
        <v>2200599</v>
      </c>
      <c r="B1203" s="27" t="s">
        <v>1679</v>
      </c>
      <c r="C1203" s="7">
        <v>0</v>
      </c>
    </row>
    <row r="1204" customHeight="1" spans="1:3">
      <c r="A1204" s="27">
        <v>22099</v>
      </c>
      <c r="B1204" s="15" t="s">
        <v>1680</v>
      </c>
      <c r="C1204" s="6">
        <f>C1205</f>
        <v>0</v>
      </c>
    </row>
    <row r="1205" customHeight="1" spans="1:3">
      <c r="A1205" s="27">
        <v>2209901</v>
      </c>
      <c r="B1205" s="27" t="s">
        <v>1681</v>
      </c>
      <c r="C1205" s="7">
        <v>0</v>
      </c>
    </row>
    <row r="1206" customHeight="1" spans="1:3">
      <c r="A1206" s="27">
        <v>221</v>
      </c>
      <c r="B1206" s="15" t="s">
        <v>1682</v>
      </c>
      <c r="C1206" s="6">
        <f>SUM(C1207,C1218,C1222)</f>
        <v>4137</v>
      </c>
    </row>
    <row r="1207" customHeight="1" spans="1:3">
      <c r="A1207" s="27">
        <v>22101</v>
      </c>
      <c r="B1207" s="15" t="s">
        <v>1683</v>
      </c>
      <c r="C1207" s="6">
        <f>SUM(C1208:C1217)</f>
        <v>478</v>
      </c>
    </row>
    <row r="1208" customHeight="1" spans="1:3">
      <c r="A1208" s="27">
        <v>2210101</v>
      </c>
      <c r="B1208" s="27" t="s">
        <v>1684</v>
      </c>
      <c r="C1208" s="7">
        <v>0</v>
      </c>
    </row>
    <row r="1209" customHeight="1" spans="1:3">
      <c r="A1209" s="27">
        <v>2210102</v>
      </c>
      <c r="B1209" s="27" t="s">
        <v>1685</v>
      </c>
      <c r="C1209" s="7">
        <v>24</v>
      </c>
    </row>
    <row r="1210" customHeight="1" spans="1:3">
      <c r="A1210" s="27">
        <v>2210103</v>
      </c>
      <c r="B1210" s="27" t="s">
        <v>1686</v>
      </c>
      <c r="C1210" s="7">
        <v>209</v>
      </c>
    </row>
    <row r="1211" customHeight="1" spans="1:3">
      <c r="A1211" s="27">
        <v>2210104</v>
      </c>
      <c r="B1211" s="27" t="s">
        <v>1687</v>
      </c>
      <c r="C1211" s="7">
        <v>0</v>
      </c>
    </row>
    <row r="1212" customHeight="1" spans="1:3">
      <c r="A1212" s="27">
        <v>2210105</v>
      </c>
      <c r="B1212" s="27" t="s">
        <v>1688</v>
      </c>
      <c r="C1212" s="7">
        <v>6</v>
      </c>
    </row>
    <row r="1213" customHeight="1" spans="1:3">
      <c r="A1213" s="27">
        <v>2210106</v>
      </c>
      <c r="B1213" s="27" t="s">
        <v>1689</v>
      </c>
      <c r="C1213" s="7">
        <v>200</v>
      </c>
    </row>
    <row r="1214" customHeight="1" spans="1:3">
      <c r="A1214" s="27">
        <v>2210107</v>
      </c>
      <c r="B1214" s="27" t="s">
        <v>1690</v>
      </c>
      <c r="C1214" s="7">
        <v>39</v>
      </c>
    </row>
    <row r="1215" customHeight="1" spans="1:3">
      <c r="A1215" s="27">
        <v>2210108</v>
      </c>
      <c r="B1215" s="27" t="s">
        <v>1691</v>
      </c>
      <c r="C1215" s="7">
        <v>0</v>
      </c>
    </row>
    <row r="1216" customHeight="1" spans="1:3">
      <c r="A1216" s="27">
        <v>2210109</v>
      </c>
      <c r="B1216" s="27" t="s">
        <v>1692</v>
      </c>
      <c r="C1216" s="7">
        <v>0</v>
      </c>
    </row>
    <row r="1217" customHeight="1" spans="1:3">
      <c r="A1217" s="27">
        <v>2210199</v>
      </c>
      <c r="B1217" s="27" t="s">
        <v>1693</v>
      </c>
      <c r="C1217" s="7">
        <v>0</v>
      </c>
    </row>
    <row r="1218" customHeight="1" spans="1:3">
      <c r="A1218" s="27">
        <v>22102</v>
      </c>
      <c r="B1218" s="15" t="s">
        <v>1694</v>
      </c>
      <c r="C1218" s="6">
        <f>SUM(C1219:C1221)</f>
        <v>3659</v>
      </c>
    </row>
    <row r="1219" customHeight="1" spans="1:3">
      <c r="A1219" s="27">
        <v>2210201</v>
      </c>
      <c r="B1219" s="27" t="s">
        <v>1695</v>
      </c>
      <c r="C1219" s="7">
        <v>3659</v>
      </c>
    </row>
    <row r="1220" customHeight="1" spans="1:3">
      <c r="A1220" s="27">
        <v>2210202</v>
      </c>
      <c r="B1220" s="27" t="s">
        <v>1696</v>
      </c>
      <c r="C1220" s="7">
        <v>0</v>
      </c>
    </row>
    <row r="1221" customHeight="1" spans="1:3">
      <c r="A1221" s="27">
        <v>2210203</v>
      </c>
      <c r="B1221" s="27" t="s">
        <v>1697</v>
      </c>
      <c r="C1221" s="7">
        <v>0</v>
      </c>
    </row>
    <row r="1222" customHeight="1" spans="1:3">
      <c r="A1222" s="27">
        <v>22103</v>
      </c>
      <c r="B1222" s="15" t="s">
        <v>1698</v>
      </c>
      <c r="C1222" s="6">
        <f>SUM(C1223:C1225)</f>
        <v>0</v>
      </c>
    </row>
    <row r="1223" customHeight="1" spans="1:3">
      <c r="A1223" s="27">
        <v>2210301</v>
      </c>
      <c r="B1223" s="27" t="s">
        <v>1699</v>
      </c>
      <c r="C1223" s="7">
        <v>0</v>
      </c>
    </row>
    <row r="1224" customHeight="1" spans="1:3">
      <c r="A1224" s="27">
        <v>2210302</v>
      </c>
      <c r="B1224" s="27" t="s">
        <v>1700</v>
      </c>
      <c r="C1224" s="7">
        <v>0</v>
      </c>
    </row>
    <row r="1225" customHeight="1" spans="1:3">
      <c r="A1225" s="27">
        <v>2210399</v>
      </c>
      <c r="B1225" s="27" t="s">
        <v>1701</v>
      </c>
      <c r="C1225" s="7">
        <v>0</v>
      </c>
    </row>
    <row r="1226" customHeight="1" spans="1:3">
      <c r="A1226" s="27">
        <v>222</v>
      </c>
      <c r="B1226" s="15" t="s">
        <v>1702</v>
      </c>
      <c r="C1226" s="6">
        <f>SUM(C1227,C1242,C1256,C1261,C1267)</f>
        <v>489</v>
      </c>
    </row>
    <row r="1227" customHeight="1" spans="1:3">
      <c r="A1227" s="27">
        <v>22201</v>
      </c>
      <c r="B1227" s="15" t="s">
        <v>1703</v>
      </c>
      <c r="C1227" s="6">
        <f>SUM(C1228:C1241)</f>
        <v>26</v>
      </c>
    </row>
    <row r="1228" customHeight="1" spans="1:3">
      <c r="A1228" s="27">
        <v>2220101</v>
      </c>
      <c r="B1228" s="27" t="s">
        <v>762</v>
      </c>
      <c r="C1228" s="7">
        <v>0</v>
      </c>
    </row>
    <row r="1229" customHeight="1" spans="1:3">
      <c r="A1229" s="27">
        <v>2220102</v>
      </c>
      <c r="B1229" s="27" t="s">
        <v>763</v>
      </c>
      <c r="C1229" s="7">
        <v>0</v>
      </c>
    </row>
    <row r="1230" customHeight="1" spans="1:3">
      <c r="A1230" s="27">
        <v>2220103</v>
      </c>
      <c r="B1230" s="27" t="s">
        <v>764</v>
      </c>
      <c r="C1230" s="7">
        <v>0</v>
      </c>
    </row>
    <row r="1231" customHeight="1" spans="1:3">
      <c r="A1231" s="27">
        <v>2220104</v>
      </c>
      <c r="B1231" s="27" t="s">
        <v>1704</v>
      </c>
      <c r="C1231" s="7">
        <v>0</v>
      </c>
    </row>
    <row r="1232" customHeight="1" spans="1:3">
      <c r="A1232" s="27">
        <v>2220105</v>
      </c>
      <c r="B1232" s="27" t="s">
        <v>1705</v>
      </c>
      <c r="C1232" s="7">
        <v>0</v>
      </c>
    </row>
    <row r="1233" customHeight="1" spans="1:3">
      <c r="A1233" s="27">
        <v>2220106</v>
      </c>
      <c r="B1233" s="27" t="s">
        <v>1706</v>
      </c>
      <c r="C1233" s="7">
        <v>0</v>
      </c>
    </row>
    <row r="1234" customHeight="1" spans="1:3">
      <c r="A1234" s="27">
        <v>2220107</v>
      </c>
      <c r="B1234" s="27" t="s">
        <v>1707</v>
      </c>
      <c r="C1234" s="7">
        <v>0</v>
      </c>
    </row>
    <row r="1235" customHeight="1" spans="1:3">
      <c r="A1235" s="27">
        <v>2220112</v>
      </c>
      <c r="B1235" s="27" t="s">
        <v>1708</v>
      </c>
      <c r="C1235" s="7">
        <v>0</v>
      </c>
    </row>
    <row r="1236" customHeight="1" spans="1:3">
      <c r="A1236" s="27">
        <v>2220113</v>
      </c>
      <c r="B1236" s="27" t="s">
        <v>1709</v>
      </c>
      <c r="C1236" s="7">
        <v>0</v>
      </c>
    </row>
    <row r="1237" customHeight="1" spans="1:3">
      <c r="A1237" s="27">
        <v>2220114</v>
      </c>
      <c r="B1237" s="27" t="s">
        <v>1710</v>
      </c>
      <c r="C1237" s="7">
        <v>0</v>
      </c>
    </row>
    <row r="1238" customHeight="1" spans="1:3">
      <c r="A1238" s="27">
        <v>2220115</v>
      </c>
      <c r="B1238" s="27" t="s">
        <v>1711</v>
      </c>
      <c r="C1238" s="7">
        <v>0</v>
      </c>
    </row>
    <row r="1239" customHeight="1" spans="1:3">
      <c r="A1239" s="27">
        <v>2220118</v>
      </c>
      <c r="B1239" s="27" t="s">
        <v>1712</v>
      </c>
      <c r="C1239" s="7">
        <v>0</v>
      </c>
    </row>
    <row r="1240" customHeight="1" spans="1:3">
      <c r="A1240" s="27">
        <v>2220150</v>
      </c>
      <c r="B1240" s="27" t="s">
        <v>771</v>
      </c>
      <c r="C1240" s="7">
        <v>0</v>
      </c>
    </row>
    <row r="1241" customHeight="1" spans="1:3">
      <c r="A1241" s="27">
        <v>2220199</v>
      </c>
      <c r="B1241" s="27" t="s">
        <v>1713</v>
      </c>
      <c r="C1241" s="7">
        <v>26</v>
      </c>
    </row>
    <row r="1242" customHeight="1" spans="1:3">
      <c r="A1242" s="27">
        <v>22202</v>
      </c>
      <c r="B1242" s="15" t="s">
        <v>1714</v>
      </c>
      <c r="C1242" s="6">
        <f>SUM(C1243:C1255)</f>
        <v>0</v>
      </c>
    </row>
    <row r="1243" customHeight="1" spans="1:3">
      <c r="A1243" s="27">
        <v>2220201</v>
      </c>
      <c r="B1243" s="27" t="s">
        <v>762</v>
      </c>
      <c r="C1243" s="7">
        <v>0</v>
      </c>
    </row>
    <row r="1244" customHeight="1" spans="1:3">
      <c r="A1244" s="27">
        <v>2220202</v>
      </c>
      <c r="B1244" s="27" t="s">
        <v>763</v>
      </c>
      <c r="C1244" s="7">
        <v>0</v>
      </c>
    </row>
    <row r="1245" customHeight="1" spans="1:3">
      <c r="A1245" s="27">
        <v>2220203</v>
      </c>
      <c r="B1245" s="27" t="s">
        <v>764</v>
      </c>
      <c r="C1245" s="7">
        <v>0</v>
      </c>
    </row>
    <row r="1246" customHeight="1" spans="1:3">
      <c r="A1246" s="27">
        <v>2220204</v>
      </c>
      <c r="B1246" s="27" t="s">
        <v>1715</v>
      </c>
      <c r="C1246" s="7">
        <v>0</v>
      </c>
    </row>
    <row r="1247" customHeight="1" spans="1:3">
      <c r="A1247" s="27">
        <v>2220205</v>
      </c>
      <c r="B1247" s="27" t="s">
        <v>1716</v>
      </c>
      <c r="C1247" s="7">
        <v>0</v>
      </c>
    </row>
    <row r="1248" customHeight="1" spans="1:3">
      <c r="A1248" s="27">
        <v>2220206</v>
      </c>
      <c r="B1248" s="27" t="s">
        <v>1717</v>
      </c>
      <c r="C1248" s="7">
        <v>0</v>
      </c>
    </row>
    <row r="1249" customHeight="1" spans="1:3">
      <c r="A1249" s="27">
        <v>2220207</v>
      </c>
      <c r="B1249" s="27" t="s">
        <v>1718</v>
      </c>
      <c r="C1249" s="7">
        <v>0</v>
      </c>
    </row>
    <row r="1250" customHeight="1" spans="1:3">
      <c r="A1250" s="27">
        <v>2220209</v>
      </c>
      <c r="B1250" s="27" t="s">
        <v>1719</v>
      </c>
      <c r="C1250" s="7">
        <v>0</v>
      </c>
    </row>
    <row r="1251" customHeight="1" spans="1:3">
      <c r="A1251" s="27">
        <v>2220210</v>
      </c>
      <c r="B1251" s="27" t="s">
        <v>1720</v>
      </c>
      <c r="C1251" s="7">
        <v>0</v>
      </c>
    </row>
    <row r="1252" customHeight="1" spans="1:3">
      <c r="A1252" s="27">
        <v>2220211</v>
      </c>
      <c r="B1252" s="27" t="s">
        <v>1721</v>
      </c>
      <c r="C1252" s="7">
        <v>0</v>
      </c>
    </row>
    <row r="1253" customHeight="1" spans="1:3">
      <c r="A1253" s="27">
        <v>2220212</v>
      </c>
      <c r="B1253" s="27" t="s">
        <v>1722</v>
      </c>
      <c r="C1253" s="7">
        <v>0</v>
      </c>
    </row>
    <row r="1254" customHeight="1" spans="1:3">
      <c r="A1254" s="27">
        <v>2220250</v>
      </c>
      <c r="B1254" s="27" t="s">
        <v>771</v>
      </c>
      <c r="C1254" s="7">
        <v>0</v>
      </c>
    </row>
    <row r="1255" customHeight="1" spans="1:3">
      <c r="A1255" s="27">
        <v>2220299</v>
      </c>
      <c r="B1255" s="27" t="s">
        <v>1723</v>
      </c>
      <c r="C1255" s="7">
        <v>0</v>
      </c>
    </row>
    <row r="1256" customHeight="1" spans="1:3">
      <c r="A1256" s="27">
        <v>22203</v>
      </c>
      <c r="B1256" s="15" t="s">
        <v>1724</v>
      </c>
      <c r="C1256" s="6">
        <f>SUM(C1257:C1260)</f>
        <v>0</v>
      </c>
    </row>
    <row r="1257" customHeight="1" spans="1:3">
      <c r="A1257" s="27">
        <v>2220301</v>
      </c>
      <c r="B1257" s="27" t="s">
        <v>1725</v>
      </c>
      <c r="C1257" s="7">
        <v>0</v>
      </c>
    </row>
    <row r="1258" customHeight="1" spans="1:3">
      <c r="A1258" s="27">
        <v>2220303</v>
      </c>
      <c r="B1258" s="27" t="s">
        <v>1726</v>
      </c>
      <c r="C1258" s="7">
        <v>0</v>
      </c>
    </row>
    <row r="1259" customHeight="1" spans="1:3">
      <c r="A1259" s="27">
        <v>2220304</v>
      </c>
      <c r="B1259" s="27" t="s">
        <v>1727</v>
      </c>
      <c r="C1259" s="7">
        <v>0</v>
      </c>
    </row>
    <row r="1260" customHeight="1" spans="1:3">
      <c r="A1260" s="27">
        <v>2220399</v>
      </c>
      <c r="B1260" s="27" t="s">
        <v>1728</v>
      </c>
      <c r="C1260" s="7">
        <v>0</v>
      </c>
    </row>
    <row r="1261" customHeight="1" spans="1:3">
      <c r="A1261" s="27">
        <v>22204</v>
      </c>
      <c r="B1261" s="15" t="s">
        <v>1729</v>
      </c>
      <c r="C1261" s="6">
        <f>SUM(C1262:C1266)</f>
        <v>0</v>
      </c>
    </row>
    <row r="1262" customHeight="1" spans="1:3">
      <c r="A1262" s="27">
        <v>2220401</v>
      </c>
      <c r="B1262" s="27" t="s">
        <v>1730</v>
      </c>
      <c r="C1262" s="7">
        <v>0</v>
      </c>
    </row>
    <row r="1263" customHeight="1" spans="1:3">
      <c r="A1263" s="27">
        <v>2220402</v>
      </c>
      <c r="B1263" s="27" t="s">
        <v>1731</v>
      </c>
      <c r="C1263" s="7">
        <v>0</v>
      </c>
    </row>
    <row r="1264" customHeight="1" spans="1:3">
      <c r="A1264" s="27">
        <v>2220403</v>
      </c>
      <c r="B1264" s="27" t="s">
        <v>1732</v>
      </c>
      <c r="C1264" s="7">
        <v>0</v>
      </c>
    </row>
    <row r="1265" customHeight="1" spans="1:3">
      <c r="A1265" s="27">
        <v>2220404</v>
      </c>
      <c r="B1265" s="27" t="s">
        <v>1733</v>
      </c>
      <c r="C1265" s="7">
        <v>0</v>
      </c>
    </row>
    <row r="1266" customHeight="1" spans="1:3">
      <c r="A1266" s="27">
        <v>2220499</v>
      </c>
      <c r="B1266" s="27" t="s">
        <v>1734</v>
      </c>
      <c r="C1266" s="7">
        <v>0</v>
      </c>
    </row>
    <row r="1267" customHeight="1" spans="1:3">
      <c r="A1267" s="27">
        <v>22205</v>
      </c>
      <c r="B1267" s="15" t="s">
        <v>1735</v>
      </c>
      <c r="C1267" s="6">
        <f>SUM(C1268:C1279)</f>
        <v>463</v>
      </c>
    </row>
    <row r="1268" customHeight="1" spans="1:3">
      <c r="A1268" s="27">
        <v>2220501</v>
      </c>
      <c r="B1268" s="27" t="s">
        <v>1736</v>
      </c>
      <c r="C1268" s="7">
        <v>0</v>
      </c>
    </row>
    <row r="1269" customHeight="1" spans="1:3">
      <c r="A1269" s="27">
        <v>2220502</v>
      </c>
      <c r="B1269" s="27" t="s">
        <v>1737</v>
      </c>
      <c r="C1269" s="7">
        <v>0</v>
      </c>
    </row>
    <row r="1270" customHeight="1" spans="1:3">
      <c r="A1270" s="27">
        <v>2220503</v>
      </c>
      <c r="B1270" s="27" t="s">
        <v>1738</v>
      </c>
      <c r="C1270" s="7">
        <v>0</v>
      </c>
    </row>
    <row r="1271" customHeight="1" spans="1:3">
      <c r="A1271" s="27">
        <v>2220504</v>
      </c>
      <c r="B1271" s="27" t="s">
        <v>1739</v>
      </c>
      <c r="C1271" s="7">
        <v>0</v>
      </c>
    </row>
    <row r="1272" customHeight="1" spans="1:3">
      <c r="A1272" s="27">
        <v>2220505</v>
      </c>
      <c r="B1272" s="27" t="s">
        <v>1740</v>
      </c>
      <c r="C1272" s="7">
        <v>0</v>
      </c>
    </row>
    <row r="1273" customHeight="1" spans="1:3">
      <c r="A1273" s="27">
        <v>2220506</v>
      </c>
      <c r="B1273" s="27" t="s">
        <v>1741</v>
      </c>
      <c r="C1273" s="7">
        <v>0</v>
      </c>
    </row>
    <row r="1274" customHeight="1" spans="1:3">
      <c r="A1274" s="27">
        <v>2220507</v>
      </c>
      <c r="B1274" s="27" t="s">
        <v>1742</v>
      </c>
      <c r="C1274" s="7">
        <v>0</v>
      </c>
    </row>
    <row r="1275" customHeight="1" spans="1:3">
      <c r="A1275" s="27">
        <v>2220508</v>
      </c>
      <c r="B1275" s="27" t="s">
        <v>1743</v>
      </c>
      <c r="C1275" s="7">
        <v>0</v>
      </c>
    </row>
    <row r="1276" customHeight="1" spans="1:3">
      <c r="A1276" s="27">
        <v>2220509</v>
      </c>
      <c r="B1276" s="27" t="s">
        <v>1744</v>
      </c>
      <c r="C1276" s="7">
        <v>0</v>
      </c>
    </row>
    <row r="1277" customHeight="1" spans="1:3">
      <c r="A1277" s="27">
        <v>2220510</v>
      </c>
      <c r="B1277" s="27" t="s">
        <v>1745</v>
      </c>
      <c r="C1277" s="7">
        <v>0</v>
      </c>
    </row>
    <row r="1278" customHeight="1" spans="1:3">
      <c r="A1278" s="27">
        <v>2220511</v>
      </c>
      <c r="B1278" s="27" t="s">
        <v>1746</v>
      </c>
      <c r="C1278" s="7">
        <v>463</v>
      </c>
    </row>
    <row r="1279" customHeight="1" spans="1:3">
      <c r="A1279" s="27">
        <v>2220599</v>
      </c>
      <c r="B1279" s="27" t="s">
        <v>1747</v>
      </c>
      <c r="C1279" s="7">
        <v>0</v>
      </c>
    </row>
    <row r="1280" customHeight="1" spans="1:3">
      <c r="A1280" s="27">
        <v>224</v>
      </c>
      <c r="B1280" s="15" t="s">
        <v>1748</v>
      </c>
      <c r="C1280" s="6">
        <f>SUM(C1281,C1293,C1299,C1305,C1313,C1326,C1330,C1336)</f>
        <v>864</v>
      </c>
    </row>
    <row r="1281" customHeight="1" spans="1:3">
      <c r="A1281" s="27">
        <v>22401</v>
      </c>
      <c r="B1281" s="15" t="s">
        <v>1749</v>
      </c>
      <c r="C1281" s="6">
        <f>SUM(C1282:C1292)</f>
        <v>754</v>
      </c>
    </row>
    <row r="1282" customHeight="1" spans="1:3">
      <c r="A1282" s="27">
        <v>2240101</v>
      </c>
      <c r="B1282" s="27" t="s">
        <v>762</v>
      </c>
      <c r="C1282" s="7">
        <v>182</v>
      </c>
    </row>
    <row r="1283" customHeight="1" spans="1:3">
      <c r="A1283" s="27">
        <v>2240102</v>
      </c>
      <c r="B1283" s="27" t="s">
        <v>763</v>
      </c>
      <c r="C1283" s="7">
        <v>0</v>
      </c>
    </row>
    <row r="1284" customHeight="1" spans="1:3">
      <c r="A1284" s="27">
        <v>2240103</v>
      </c>
      <c r="B1284" s="27" t="s">
        <v>764</v>
      </c>
      <c r="C1284" s="7">
        <v>54</v>
      </c>
    </row>
    <row r="1285" customHeight="1" spans="1:3">
      <c r="A1285" s="27">
        <v>2240104</v>
      </c>
      <c r="B1285" s="27" t="s">
        <v>1750</v>
      </c>
      <c r="C1285" s="7">
        <v>0</v>
      </c>
    </row>
    <row r="1286" customHeight="1" spans="1:3">
      <c r="A1286" s="27">
        <v>2240105</v>
      </c>
      <c r="B1286" s="27" t="s">
        <v>1751</v>
      </c>
      <c r="C1286" s="7">
        <v>0</v>
      </c>
    </row>
    <row r="1287" customHeight="1" spans="1:3">
      <c r="A1287" s="27">
        <v>2240106</v>
      </c>
      <c r="B1287" s="27" t="s">
        <v>1752</v>
      </c>
      <c r="C1287" s="7">
        <v>0</v>
      </c>
    </row>
    <row r="1288" customHeight="1" spans="1:3">
      <c r="A1288" s="27">
        <v>2240107</v>
      </c>
      <c r="B1288" s="27" t="s">
        <v>1753</v>
      </c>
      <c r="C1288" s="7">
        <v>0</v>
      </c>
    </row>
    <row r="1289" customHeight="1" spans="1:3">
      <c r="A1289" s="27">
        <v>2240108</v>
      </c>
      <c r="B1289" s="27" t="s">
        <v>1754</v>
      </c>
      <c r="C1289" s="7">
        <v>0</v>
      </c>
    </row>
    <row r="1290" customHeight="1" spans="1:3">
      <c r="A1290" s="27">
        <v>2240109</v>
      </c>
      <c r="B1290" s="27" t="s">
        <v>1755</v>
      </c>
      <c r="C1290" s="7">
        <v>0</v>
      </c>
    </row>
    <row r="1291" customHeight="1" spans="1:3">
      <c r="A1291" s="27">
        <v>2240150</v>
      </c>
      <c r="B1291" s="27" t="s">
        <v>771</v>
      </c>
      <c r="C1291" s="7">
        <v>0</v>
      </c>
    </row>
    <row r="1292" customHeight="1" spans="1:3">
      <c r="A1292" s="27">
        <v>2240199</v>
      </c>
      <c r="B1292" s="27" t="s">
        <v>1756</v>
      </c>
      <c r="C1292" s="7">
        <v>518</v>
      </c>
    </row>
    <row r="1293" customHeight="1" spans="1:3">
      <c r="A1293" s="27">
        <v>22402</v>
      </c>
      <c r="B1293" s="15" t="s">
        <v>1757</v>
      </c>
      <c r="C1293" s="6">
        <f>SUM(C1294:C1298)</f>
        <v>0</v>
      </c>
    </row>
    <row r="1294" customHeight="1" spans="1:3">
      <c r="A1294" s="27">
        <v>2240201</v>
      </c>
      <c r="B1294" s="27" t="s">
        <v>762</v>
      </c>
      <c r="C1294" s="7">
        <v>0</v>
      </c>
    </row>
    <row r="1295" customHeight="1" spans="1:3">
      <c r="A1295" s="27">
        <v>2240202</v>
      </c>
      <c r="B1295" s="27" t="s">
        <v>763</v>
      </c>
      <c r="C1295" s="7">
        <v>0</v>
      </c>
    </row>
    <row r="1296" customHeight="1" spans="1:3">
      <c r="A1296" s="27">
        <v>2240203</v>
      </c>
      <c r="B1296" s="27" t="s">
        <v>764</v>
      </c>
      <c r="C1296" s="7">
        <v>0</v>
      </c>
    </row>
    <row r="1297" customHeight="1" spans="1:3">
      <c r="A1297" s="27">
        <v>2240204</v>
      </c>
      <c r="B1297" s="27" t="s">
        <v>1758</v>
      </c>
      <c r="C1297" s="7">
        <v>0</v>
      </c>
    </row>
    <row r="1298" customHeight="1" spans="1:3">
      <c r="A1298" s="27">
        <v>2240299</v>
      </c>
      <c r="B1298" s="27" t="s">
        <v>1759</v>
      </c>
      <c r="C1298" s="7">
        <v>0</v>
      </c>
    </row>
    <row r="1299" customHeight="1" spans="1:3">
      <c r="A1299" s="27">
        <v>22403</v>
      </c>
      <c r="B1299" s="15" t="s">
        <v>1760</v>
      </c>
      <c r="C1299" s="6">
        <f>SUM(C1300:C1304)</f>
        <v>0</v>
      </c>
    </row>
    <row r="1300" customHeight="1" spans="1:3">
      <c r="A1300" s="27">
        <v>2240301</v>
      </c>
      <c r="B1300" s="27" t="s">
        <v>762</v>
      </c>
      <c r="C1300" s="7">
        <v>0</v>
      </c>
    </row>
    <row r="1301" customHeight="1" spans="1:3">
      <c r="A1301" s="27">
        <v>2240302</v>
      </c>
      <c r="B1301" s="27" t="s">
        <v>763</v>
      </c>
      <c r="C1301" s="7">
        <v>0</v>
      </c>
    </row>
    <row r="1302" customHeight="1" spans="1:3">
      <c r="A1302" s="27">
        <v>2240303</v>
      </c>
      <c r="B1302" s="27" t="s">
        <v>764</v>
      </c>
      <c r="C1302" s="7">
        <v>0</v>
      </c>
    </row>
    <row r="1303" customHeight="1" spans="1:3">
      <c r="A1303" s="27">
        <v>2240304</v>
      </c>
      <c r="B1303" s="27" t="s">
        <v>1761</v>
      </c>
      <c r="C1303" s="7">
        <v>0</v>
      </c>
    </row>
    <row r="1304" customHeight="1" spans="1:3">
      <c r="A1304" s="27">
        <v>2240399</v>
      </c>
      <c r="B1304" s="27" t="s">
        <v>1762</v>
      </c>
      <c r="C1304" s="7">
        <v>0</v>
      </c>
    </row>
    <row r="1305" customHeight="1" spans="1:3">
      <c r="A1305" s="27">
        <v>22404</v>
      </c>
      <c r="B1305" s="15" t="s">
        <v>1763</v>
      </c>
      <c r="C1305" s="6">
        <f>SUM(C1306:C1312)</f>
        <v>0</v>
      </c>
    </row>
    <row r="1306" customHeight="1" spans="1:3">
      <c r="A1306" s="27">
        <v>2240401</v>
      </c>
      <c r="B1306" s="27" t="s">
        <v>762</v>
      </c>
      <c r="C1306" s="7">
        <v>0</v>
      </c>
    </row>
    <row r="1307" customHeight="1" spans="1:3">
      <c r="A1307" s="27">
        <v>2240402</v>
      </c>
      <c r="B1307" s="27" t="s">
        <v>763</v>
      </c>
      <c r="C1307" s="7">
        <v>0</v>
      </c>
    </row>
    <row r="1308" customHeight="1" spans="1:3">
      <c r="A1308" s="27">
        <v>2240403</v>
      </c>
      <c r="B1308" s="27" t="s">
        <v>764</v>
      </c>
      <c r="C1308" s="7">
        <v>0</v>
      </c>
    </row>
    <row r="1309" customHeight="1" spans="1:3">
      <c r="A1309" s="27">
        <v>2240404</v>
      </c>
      <c r="B1309" s="27" t="s">
        <v>1764</v>
      </c>
      <c r="C1309" s="7">
        <v>0</v>
      </c>
    </row>
    <row r="1310" customHeight="1" spans="1:3">
      <c r="A1310" s="27">
        <v>2240405</v>
      </c>
      <c r="B1310" s="27" t="s">
        <v>1765</v>
      </c>
      <c r="C1310" s="7">
        <v>0</v>
      </c>
    </row>
    <row r="1311" customHeight="1" spans="1:3">
      <c r="A1311" s="27">
        <v>2240450</v>
      </c>
      <c r="B1311" s="27" t="s">
        <v>771</v>
      </c>
      <c r="C1311" s="7">
        <v>0</v>
      </c>
    </row>
    <row r="1312" customHeight="1" spans="1:3">
      <c r="A1312" s="27">
        <v>2240499</v>
      </c>
      <c r="B1312" s="27" t="s">
        <v>1766</v>
      </c>
      <c r="C1312" s="7">
        <v>0</v>
      </c>
    </row>
    <row r="1313" customHeight="1" spans="1:3">
      <c r="A1313" s="27">
        <v>22405</v>
      </c>
      <c r="B1313" s="15" t="s">
        <v>1767</v>
      </c>
      <c r="C1313" s="6">
        <f>SUM(C1314:C1325)</f>
        <v>90</v>
      </c>
    </row>
    <row r="1314" customHeight="1" spans="1:3">
      <c r="A1314" s="27">
        <v>2240501</v>
      </c>
      <c r="B1314" s="27" t="s">
        <v>762</v>
      </c>
      <c r="C1314" s="7">
        <v>43</v>
      </c>
    </row>
    <row r="1315" customHeight="1" spans="1:3">
      <c r="A1315" s="27">
        <v>2240502</v>
      </c>
      <c r="B1315" s="27" t="s">
        <v>763</v>
      </c>
      <c r="C1315" s="7">
        <v>0</v>
      </c>
    </row>
    <row r="1316" customHeight="1" spans="1:3">
      <c r="A1316" s="27">
        <v>2240503</v>
      </c>
      <c r="B1316" s="27" t="s">
        <v>764</v>
      </c>
      <c r="C1316" s="7">
        <v>0</v>
      </c>
    </row>
    <row r="1317" customHeight="1" spans="1:3">
      <c r="A1317" s="27">
        <v>2240504</v>
      </c>
      <c r="B1317" s="27" t="s">
        <v>1768</v>
      </c>
      <c r="C1317" s="7">
        <v>0</v>
      </c>
    </row>
    <row r="1318" customHeight="1" spans="1:3">
      <c r="A1318" s="27">
        <v>2240505</v>
      </c>
      <c r="B1318" s="27" t="s">
        <v>1769</v>
      </c>
      <c r="C1318" s="7">
        <v>0</v>
      </c>
    </row>
    <row r="1319" customHeight="1" spans="1:3">
      <c r="A1319" s="27">
        <v>2240506</v>
      </c>
      <c r="B1319" s="27" t="s">
        <v>1770</v>
      </c>
      <c r="C1319" s="7">
        <v>40</v>
      </c>
    </row>
    <row r="1320" customHeight="1" spans="1:3">
      <c r="A1320" s="27">
        <v>2240507</v>
      </c>
      <c r="B1320" s="27" t="s">
        <v>1771</v>
      </c>
      <c r="C1320" s="7">
        <v>0</v>
      </c>
    </row>
    <row r="1321" customHeight="1" spans="1:3">
      <c r="A1321" s="27">
        <v>2240508</v>
      </c>
      <c r="B1321" s="27" t="s">
        <v>1772</v>
      </c>
      <c r="C1321" s="7">
        <v>0</v>
      </c>
    </row>
    <row r="1322" customHeight="1" spans="1:3">
      <c r="A1322" s="27">
        <v>2240509</v>
      </c>
      <c r="B1322" s="27" t="s">
        <v>1773</v>
      </c>
      <c r="C1322" s="7">
        <v>0</v>
      </c>
    </row>
    <row r="1323" customHeight="1" spans="1:3">
      <c r="A1323" s="27">
        <v>2240510</v>
      </c>
      <c r="B1323" s="27" t="s">
        <v>1774</v>
      </c>
      <c r="C1323" s="7">
        <v>0</v>
      </c>
    </row>
    <row r="1324" customHeight="1" spans="1:3">
      <c r="A1324" s="27">
        <v>2240550</v>
      </c>
      <c r="B1324" s="27" t="s">
        <v>1775</v>
      </c>
      <c r="C1324" s="7">
        <v>7</v>
      </c>
    </row>
    <row r="1325" customHeight="1" spans="1:3">
      <c r="A1325" s="27">
        <v>2240599</v>
      </c>
      <c r="B1325" s="27" t="s">
        <v>1776</v>
      </c>
      <c r="C1325" s="7">
        <v>0</v>
      </c>
    </row>
    <row r="1326" customHeight="1" spans="1:3">
      <c r="A1326" s="27">
        <v>22406</v>
      </c>
      <c r="B1326" s="15" t="s">
        <v>1777</v>
      </c>
      <c r="C1326" s="6">
        <f>SUM(C1327:C1329)</f>
        <v>0</v>
      </c>
    </row>
    <row r="1327" customHeight="1" spans="1:3">
      <c r="A1327" s="27">
        <v>2240601</v>
      </c>
      <c r="B1327" s="27" t="s">
        <v>1778</v>
      </c>
      <c r="C1327" s="7">
        <v>0</v>
      </c>
    </row>
    <row r="1328" customHeight="1" spans="1:3">
      <c r="A1328" s="27">
        <v>2240602</v>
      </c>
      <c r="B1328" s="27" t="s">
        <v>1779</v>
      </c>
      <c r="C1328" s="7">
        <v>0</v>
      </c>
    </row>
    <row r="1329" customHeight="1" spans="1:3">
      <c r="A1329" s="27">
        <v>2240699</v>
      </c>
      <c r="B1329" s="27" t="s">
        <v>1780</v>
      </c>
      <c r="C1329" s="7">
        <v>0</v>
      </c>
    </row>
    <row r="1330" customHeight="1" spans="1:3">
      <c r="A1330" s="27">
        <v>22407</v>
      </c>
      <c r="B1330" s="15" t="s">
        <v>1781</v>
      </c>
      <c r="C1330" s="6">
        <f>SUM(C1331:C1335)</f>
        <v>20</v>
      </c>
    </row>
    <row r="1331" customHeight="1" spans="1:3">
      <c r="A1331" s="27">
        <v>2240701</v>
      </c>
      <c r="B1331" s="27" t="s">
        <v>1782</v>
      </c>
      <c r="C1331" s="7">
        <v>0</v>
      </c>
    </row>
    <row r="1332" customHeight="1" spans="1:3">
      <c r="A1332" s="27">
        <v>2240702</v>
      </c>
      <c r="B1332" s="27" t="s">
        <v>1783</v>
      </c>
      <c r="C1332" s="7">
        <v>20</v>
      </c>
    </row>
    <row r="1333" customHeight="1" spans="1:3">
      <c r="A1333" s="27">
        <v>2240703</v>
      </c>
      <c r="B1333" s="27" t="s">
        <v>1784</v>
      </c>
      <c r="C1333" s="7">
        <v>0</v>
      </c>
    </row>
    <row r="1334" customHeight="1" spans="1:3">
      <c r="A1334" s="27">
        <v>2240704</v>
      </c>
      <c r="B1334" s="27" t="s">
        <v>1785</v>
      </c>
      <c r="C1334" s="7">
        <v>0</v>
      </c>
    </row>
    <row r="1335" customHeight="1" spans="1:3">
      <c r="A1335" s="27">
        <v>2240799</v>
      </c>
      <c r="B1335" s="27" t="s">
        <v>1786</v>
      </c>
      <c r="C1335" s="7">
        <v>0</v>
      </c>
    </row>
    <row r="1336" customHeight="1" spans="1:3">
      <c r="A1336" s="27">
        <v>22499</v>
      </c>
      <c r="B1336" s="15" t="s">
        <v>1787</v>
      </c>
      <c r="C1336" s="7">
        <v>0</v>
      </c>
    </row>
    <row r="1337" customHeight="1" spans="1:3">
      <c r="A1337" s="27">
        <v>229</v>
      </c>
      <c r="B1337" s="15" t="s">
        <v>1788</v>
      </c>
      <c r="C1337" s="6">
        <f>C1338</f>
        <v>572</v>
      </c>
    </row>
    <row r="1338" customHeight="1" spans="1:3">
      <c r="A1338" s="27">
        <v>22999</v>
      </c>
      <c r="B1338" s="15" t="s">
        <v>1789</v>
      </c>
      <c r="C1338" s="6">
        <f>C1339</f>
        <v>572</v>
      </c>
    </row>
    <row r="1339" customHeight="1" spans="1:3">
      <c r="A1339" s="27">
        <v>2299901</v>
      </c>
      <c r="B1339" s="27" t="s">
        <v>1790</v>
      </c>
      <c r="C1339" s="7">
        <v>572</v>
      </c>
    </row>
    <row r="1340" customHeight="1" spans="1:3">
      <c r="A1340" s="27">
        <v>232</v>
      </c>
      <c r="B1340" s="15" t="s">
        <v>1791</v>
      </c>
      <c r="C1340" s="6">
        <f>SUM(C1341,C1342,C1343)</f>
        <v>1899</v>
      </c>
    </row>
    <row r="1341" customHeight="1" spans="1:3">
      <c r="A1341" s="27">
        <v>23201</v>
      </c>
      <c r="B1341" s="15" t="s">
        <v>1792</v>
      </c>
      <c r="C1341" s="7">
        <v>0</v>
      </c>
    </row>
    <row r="1342" customHeight="1" spans="1:3">
      <c r="A1342" s="27">
        <v>23202</v>
      </c>
      <c r="B1342" s="15" t="s">
        <v>1793</v>
      </c>
      <c r="C1342" s="7">
        <v>0</v>
      </c>
    </row>
    <row r="1343" customHeight="1" spans="1:3">
      <c r="A1343" s="27">
        <v>23203</v>
      </c>
      <c r="B1343" s="15" t="s">
        <v>1794</v>
      </c>
      <c r="C1343" s="6">
        <f>SUM(C1344:C1347)</f>
        <v>1899</v>
      </c>
    </row>
    <row r="1344" ht="17.25" customHeight="1" spans="1:3">
      <c r="A1344" s="27">
        <v>2320301</v>
      </c>
      <c r="B1344" s="27" t="s">
        <v>1795</v>
      </c>
      <c r="C1344" s="7">
        <v>1899</v>
      </c>
    </row>
    <row r="1345" customHeight="1" spans="1:3">
      <c r="A1345" s="27">
        <v>2320302</v>
      </c>
      <c r="B1345" s="27" t="s">
        <v>1796</v>
      </c>
      <c r="C1345" s="7">
        <v>0</v>
      </c>
    </row>
    <row r="1346" customHeight="1" spans="1:3">
      <c r="A1346" s="27">
        <v>2320303</v>
      </c>
      <c r="B1346" s="27" t="s">
        <v>1797</v>
      </c>
      <c r="C1346" s="7">
        <v>0</v>
      </c>
    </row>
    <row r="1347" customHeight="1" spans="1:3">
      <c r="A1347" s="27">
        <v>2320304</v>
      </c>
      <c r="B1347" s="27" t="s">
        <v>1798</v>
      </c>
      <c r="C1347" s="7">
        <v>0</v>
      </c>
    </row>
    <row r="1348" customHeight="1" spans="1:3">
      <c r="A1348" s="27">
        <v>233</v>
      </c>
      <c r="B1348" s="15" t="s">
        <v>1799</v>
      </c>
      <c r="C1348" s="6">
        <f>C1349+C1350+C1351</f>
        <v>14</v>
      </c>
    </row>
    <row r="1349" customHeight="1" spans="1:3">
      <c r="A1349" s="27">
        <v>23301</v>
      </c>
      <c r="B1349" s="15" t="s">
        <v>1800</v>
      </c>
      <c r="C1349" s="7">
        <v>0</v>
      </c>
    </row>
    <row r="1350" customHeight="1" spans="1:3">
      <c r="A1350" s="27">
        <v>23302</v>
      </c>
      <c r="B1350" s="15" t="s">
        <v>1801</v>
      </c>
      <c r="C1350" s="7">
        <v>0</v>
      </c>
    </row>
    <row r="1351" customHeight="1" spans="1:3">
      <c r="A1351" s="27">
        <v>23303</v>
      </c>
      <c r="B1351" s="15" t="s">
        <v>1802</v>
      </c>
      <c r="C1351" s="7">
        <v>14</v>
      </c>
    </row>
  </sheetData>
  <mergeCells count="3">
    <mergeCell ref="A1:C1"/>
    <mergeCell ref="A2:C2"/>
    <mergeCell ref="A3:C3"/>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0"/>
  <sheetViews>
    <sheetView showGridLines="0" showZeros="0" zoomScaleSheetLayoutView="60" workbookViewId="0">
      <selection activeCell="A1" sqref="A1:F1"/>
    </sheetView>
  </sheetViews>
  <sheetFormatPr defaultColWidth="12.1833333333333" defaultRowHeight="15.55" customHeight="1" outlineLevelCol="5"/>
  <cols>
    <col min="1" max="1" width="9.44166666666667" customWidth="1"/>
    <col min="2" max="2" width="34.75" customWidth="1"/>
    <col min="3" max="6" width="19.625" customWidth="1"/>
    <col min="7" max="16384" width="12.1833333333333" customWidth="1"/>
  </cols>
  <sheetData>
    <row r="1" ht="36.75" customHeight="1" spans="1:6">
      <c r="A1" s="13" t="s">
        <v>1803</v>
      </c>
      <c r="B1" s="13"/>
      <c r="C1" s="13"/>
      <c r="D1" s="13"/>
      <c r="E1" s="13"/>
      <c r="F1" s="13"/>
    </row>
    <row r="2" ht="16.95" customHeight="1" spans="1:6">
      <c r="A2" s="31"/>
      <c r="B2" s="31"/>
      <c r="D2" s="32"/>
      <c r="E2" s="32"/>
      <c r="F2" s="32" t="s">
        <v>47</v>
      </c>
    </row>
    <row r="3" ht="16.95" customHeight="1" spans="1:6">
      <c r="A3" s="31"/>
      <c r="B3" s="31"/>
      <c r="D3" s="32"/>
      <c r="E3" s="32"/>
      <c r="F3" s="32" t="s">
        <v>96</v>
      </c>
    </row>
    <row r="4" ht="16.9" customHeight="1" spans="1:6">
      <c r="A4" s="4" t="s">
        <v>97</v>
      </c>
      <c r="B4" s="4" t="s">
        <v>98</v>
      </c>
      <c r="C4" s="4" t="s">
        <v>1804</v>
      </c>
      <c r="D4" s="4"/>
      <c r="E4" s="4" t="s">
        <v>1805</v>
      </c>
      <c r="F4" s="4"/>
    </row>
    <row r="5" ht="21" customHeight="1" spans="1:6">
      <c r="A5" s="4"/>
      <c r="B5" s="4"/>
      <c r="C5" s="4" t="s">
        <v>759</v>
      </c>
      <c r="D5" s="4" t="s">
        <v>1806</v>
      </c>
      <c r="E5" s="4" t="s">
        <v>759</v>
      </c>
      <c r="F5" s="4" t="s">
        <v>1806</v>
      </c>
    </row>
    <row r="6" ht="16.9" customHeight="1" spans="1:6">
      <c r="A6" s="15"/>
      <c r="B6" s="4" t="s">
        <v>759</v>
      </c>
      <c r="C6" s="6">
        <f>SUM(C7,C12,C23,C31,C38,C42,C45,C49,C52,C58,C61,C66)</f>
        <v>163418</v>
      </c>
      <c r="D6" s="6">
        <f>SUM(D7,D12,D23,D31,D38,D42,D45,D49,D52,D58,D61,D66)</f>
        <v>57170</v>
      </c>
      <c r="E6" s="6">
        <f>SUM(E7,E12,E23,E31,E38,E42,E45,E49,E52,E58,E61,E66)</f>
        <v>196591</v>
      </c>
      <c r="F6" s="6">
        <f>SUM(F7,F12,F23,F31,F38,F42,F45,F49,F52,F58,F61,F66)</f>
        <v>57170</v>
      </c>
    </row>
    <row r="7" ht="16.9" customHeight="1" spans="1:6">
      <c r="A7" s="27">
        <v>501</v>
      </c>
      <c r="B7" s="21" t="s">
        <v>1807</v>
      </c>
      <c r="C7" s="8">
        <v>13636</v>
      </c>
      <c r="D7" s="6">
        <f>SUM(D8:D11)</f>
        <v>12821</v>
      </c>
      <c r="E7" s="8">
        <v>14362</v>
      </c>
      <c r="F7" s="6">
        <f>SUM(F8:F11)</f>
        <v>12821</v>
      </c>
    </row>
    <row r="8" ht="16.9" customHeight="1" spans="1:6">
      <c r="A8" s="27">
        <v>50101</v>
      </c>
      <c r="B8" s="5" t="s">
        <v>1808</v>
      </c>
      <c r="C8" s="8">
        <v>9626</v>
      </c>
      <c r="D8" s="8">
        <v>9337</v>
      </c>
      <c r="E8" s="8">
        <v>10633</v>
      </c>
      <c r="F8" s="8">
        <v>9337</v>
      </c>
    </row>
    <row r="9" ht="16.9" customHeight="1" spans="1:6">
      <c r="A9" s="27">
        <v>50102</v>
      </c>
      <c r="B9" s="5" t="s">
        <v>1809</v>
      </c>
      <c r="C9" s="8">
        <v>1840</v>
      </c>
      <c r="D9" s="8">
        <v>1796</v>
      </c>
      <c r="E9" s="8">
        <v>1810</v>
      </c>
      <c r="F9" s="8">
        <v>1796</v>
      </c>
    </row>
    <row r="10" ht="16.9" customHeight="1" spans="1:6">
      <c r="A10" s="27">
        <v>50103</v>
      </c>
      <c r="B10" s="5" t="s">
        <v>1810</v>
      </c>
      <c r="C10" s="8">
        <v>890</v>
      </c>
      <c r="D10" s="8">
        <v>855</v>
      </c>
      <c r="E10" s="8">
        <v>855</v>
      </c>
      <c r="F10" s="8">
        <v>855</v>
      </c>
    </row>
    <row r="11" ht="16.9" customHeight="1" spans="1:6">
      <c r="A11" s="27">
        <v>50199</v>
      </c>
      <c r="B11" s="5" t="s">
        <v>1811</v>
      </c>
      <c r="C11" s="8">
        <v>1280</v>
      </c>
      <c r="D11" s="8">
        <v>833</v>
      </c>
      <c r="E11" s="8">
        <v>1064</v>
      </c>
      <c r="F11" s="8">
        <v>833</v>
      </c>
    </row>
    <row r="12" ht="16.9" customHeight="1" spans="1:6">
      <c r="A12" s="27">
        <v>502</v>
      </c>
      <c r="B12" s="21" t="s">
        <v>1812</v>
      </c>
      <c r="C12" s="8">
        <v>17110</v>
      </c>
      <c r="D12" s="6">
        <f>SUM(D13:D22)</f>
        <v>1462</v>
      </c>
      <c r="E12" s="8">
        <v>12247</v>
      </c>
      <c r="F12" s="6">
        <f>SUM(F13:F22)</f>
        <v>1462</v>
      </c>
    </row>
    <row r="13" ht="16.9" customHeight="1" spans="1:6">
      <c r="A13" s="27">
        <v>50201</v>
      </c>
      <c r="B13" s="5" t="s">
        <v>1813</v>
      </c>
      <c r="C13" s="8">
        <v>4937</v>
      </c>
      <c r="D13" s="8">
        <v>1320</v>
      </c>
      <c r="E13" s="8">
        <v>4132</v>
      </c>
      <c r="F13" s="8">
        <v>1320</v>
      </c>
    </row>
    <row r="14" ht="16.9" customHeight="1" spans="1:6">
      <c r="A14" s="27">
        <v>50202</v>
      </c>
      <c r="B14" s="5" t="s">
        <v>1814</v>
      </c>
      <c r="C14" s="8">
        <v>76</v>
      </c>
      <c r="D14" s="8">
        <v>0</v>
      </c>
      <c r="E14" s="8">
        <v>36</v>
      </c>
      <c r="F14" s="8">
        <v>0</v>
      </c>
    </row>
    <row r="15" ht="16.9" customHeight="1" spans="1:6">
      <c r="A15" s="27">
        <v>50203</v>
      </c>
      <c r="B15" s="5" t="s">
        <v>1815</v>
      </c>
      <c r="C15" s="8">
        <v>168</v>
      </c>
      <c r="D15" s="8">
        <v>0</v>
      </c>
      <c r="E15" s="8">
        <v>111</v>
      </c>
      <c r="F15" s="8">
        <v>0</v>
      </c>
    </row>
    <row r="16" ht="16.9" customHeight="1" spans="1:6">
      <c r="A16" s="27">
        <v>50204</v>
      </c>
      <c r="B16" s="5" t="s">
        <v>1816</v>
      </c>
      <c r="C16" s="8">
        <v>240</v>
      </c>
      <c r="D16" s="8">
        <v>0</v>
      </c>
      <c r="E16" s="8">
        <v>149</v>
      </c>
      <c r="F16" s="8">
        <v>0</v>
      </c>
    </row>
    <row r="17" ht="16.9" customHeight="1" spans="1:6">
      <c r="A17" s="27">
        <v>50205</v>
      </c>
      <c r="B17" s="5" t="s">
        <v>1817</v>
      </c>
      <c r="C17" s="8">
        <v>5151</v>
      </c>
      <c r="D17" s="8">
        <v>18</v>
      </c>
      <c r="E17" s="8">
        <v>4476</v>
      </c>
      <c r="F17" s="8">
        <v>18</v>
      </c>
    </row>
    <row r="18" ht="16.9" customHeight="1" spans="1:6">
      <c r="A18" s="27">
        <v>50206</v>
      </c>
      <c r="B18" s="5" t="s">
        <v>1818</v>
      </c>
      <c r="C18" s="8">
        <v>135</v>
      </c>
      <c r="D18" s="8">
        <v>0</v>
      </c>
      <c r="E18" s="8">
        <v>13</v>
      </c>
      <c r="F18" s="8">
        <v>0</v>
      </c>
    </row>
    <row r="19" ht="16.9" customHeight="1" spans="1:6">
      <c r="A19" s="27">
        <v>50207</v>
      </c>
      <c r="B19" s="5" t="s">
        <v>1819</v>
      </c>
      <c r="C19" s="8">
        <v>0</v>
      </c>
      <c r="D19" s="8">
        <v>0</v>
      </c>
      <c r="E19" s="8">
        <v>0</v>
      </c>
      <c r="F19" s="8">
        <v>0</v>
      </c>
    </row>
    <row r="20" ht="16.9" customHeight="1" spans="1:6">
      <c r="A20" s="27">
        <v>50208</v>
      </c>
      <c r="B20" s="5" t="s">
        <v>1820</v>
      </c>
      <c r="C20" s="8">
        <v>101</v>
      </c>
      <c r="D20" s="8">
        <v>98</v>
      </c>
      <c r="E20" s="8">
        <v>335</v>
      </c>
      <c r="F20" s="8">
        <v>98</v>
      </c>
    </row>
    <row r="21" ht="16.9" customHeight="1" spans="1:6">
      <c r="A21" s="27">
        <v>50209</v>
      </c>
      <c r="B21" s="5" t="s">
        <v>1821</v>
      </c>
      <c r="C21" s="8">
        <v>2520</v>
      </c>
      <c r="D21" s="8">
        <v>17</v>
      </c>
      <c r="E21" s="8">
        <v>2292</v>
      </c>
      <c r="F21" s="8">
        <v>17</v>
      </c>
    </row>
    <row r="22" ht="16.9" customHeight="1" spans="1:6">
      <c r="A22" s="27">
        <v>50299</v>
      </c>
      <c r="B22" s="5" t="s">
        <v>1822</v>
      </c>
      <c r="C22" s="8">
        <v>3782</v>
      </c>
      <c r="D22" s="8">
        <v>9</v>
      </c>
      <c r="E22" s="8">
        <v>703</v>
      </c>
      <c r="F22" s="8">
        <v>9</v>
      </c>
    </row>
    <row r="23" ht="16.9" customHeight="1" spans="1:6">
      <c r="A23" s="27">
        <v>503</v>
      </c>
      <c r="B23" s="21" t="s">
        <v>1823</v>
      </c>
      <c r="C23" s="8">
        <v>5587</v>
      </c>
      <c r="D23" s="6">
        <f>SUM(D24:D30)</f>
        <v>35</v>
      </c>
      <c r="E23" s="8">
        <v>18477</v>
      </c>
      <c r="F23" s="6">
        <f>SUM(F24:F30)</f>
        <v>35</v>
      </c>
    </row>
    <row r="24" ht="16.9" customHeight="1" spans="1:6">
      <c r="A24" s="27">
        <v>50301</v>
      </c>
      <c r="B24" s="5" t="s">
        <v>1824</v>
      </c>
      <c r="C24" s="8">
        <v>100</v>
      </c>
      <c r="D24" s="8">
        <v>0</v>
      </c>
      <c r="E24" s="8">
        <v>523</v>
      </c>
      <c r="F24" s="8">
        <v>0</v>
      </c>
    </row>
    <row r="25" ht="16.9" customHeight="1" spans="1:6">
      <c r="A25" s="27">
        <v>50302</v>
      </c>
      <c r="B25" s="5" t="s">
        <v>1825</v>
      </c>
      <c r="C25" s="8">
        <v>3729</v>
      </c>
      <c r="D25" s="8">
        <v>0</v>
      </c>
      <c r="E25" s="8">
        <v>9599</v>
      </c>
      <c r="F25" s="8">
        <v>0</v>
      </c>
    </row>
    <row r="26" ht="16.9" customHeight="1" spans="1:6">
      <c r="A26" s="27">
        <v>50303</v>
      </c>
      <c r="B26" s="5" t="s">
        <v>1826</v>
      </c>
      <c r="C26" s="8">
        <v>40</v>
      </c>
      <c r="D26" s="8">
        <v>1</v>
      </c>
      <c r="E26" s="8">
        <v>88</v>
      </c>
      <c r="F26" s="8">
        <v>1</v>
      </c>
    </row>
    <row r="27" ht="16.9" customHeight="1" spans="1:6">
      <c r="A27" s="27">
        <v>50305</v>
      </c>
      <c r="B27" s="5" t="s">
        <v>1827</v>
      </c>
      <c r="C27" s="8">
        <v>337</v>
      </c>
      <c r="D27" s="8">
        <v>0</v>
      </c>
      <c r="E27" s="8">
        <v>359</v>
      </c>
      <c r="F27" s="8">
        <v>0</v>
      </c>
    </row>
    <row r="28" ht="16.9" customHeight="1" spans="1:6">
      <c r="A28" s="27">
        <v>50306</v>
      </c>
      <c r="B28" s="5" t="s">
        <v>1828</v>
      </c>
      <c r="C28" s="8">
        <v>373</v>
      </c>
      <c r="D28" s="8">
        <v>34</v>
      </c>
      <c r="E28" s="8">
        <v>5187</v>
      </c>
      <c r="F28" s="8">
        <v>34</v>
      </c>
    </row>
    <row r="29" ht="16.9" customHeight="1" spans="1:6">
      <c r="A29" s="27">
        <v>50307</v>
      </c>
      <c r="B29" s="5" t="s">
        <v>1829</v>
      </c>
      <c r="C29" s="8">
        <v>665</v>
      </c>
      <c r="D29" s="8">
        <v>0</v>
      </c>
      <c r="E29" s="8">
        <v>1913</v>
      </c>
      <c r="F29" s="8">
        <v>0</v>
      </c>
    </row>
    <row r="30" ht="16.9" customHeight="1" spans="1:6">
      <c r="A30" s="27">
        <v>50399</v>
      </c>
      <c r="B30" s="5" t="s">
        <v>1830</v>
      </c>
      <c r="C30" s="8">
        <v>343</v>
      </c>
      <c r="D30" s="8">
        <v>0</v>
      </c>
      <c r="E30" s="8">
        <v>808</v>
      </c>
      <c r="F30" s="8">
        <v>0</v>
      </c>
    </row>
    <row r="31" ht="16.9" customHeight="1" spans="1:6">
      <c r="A31" s="27">
        <v>504</v>
      </c>
      <c r="B31" s="21" t="s">
        <v>1831</v>
      </c>
      <c r="C31" s="8">
        <v>1368</v>
      </c>
      <c r="D31" s="6">
        <f>SUM(D32:D37)</f>
        <v>0</v>
      </c>
      <c r="E31" s="8">
        <v>5430</v>
      </c>
      <c r="F31" s="6">
        <f>SUM(F32:F37)</f>
        <v>0</v>
      </c>
    </row>
    <row r="32" ht="16.9" customHeight="1" spans="1:6">
      <c r="A32" s="27">
        <v>50401</v>
      </c>
      <c r="B32" s="5" t="s">
        <v>1824</v>
      </c>
      <c r="C32" s="8">
        <v>206</v>
      </c>
      <c r="D32" s="8">
        <v>0</v>
      </c>
      <c r="E32" s="8">
        <v>284</v>
      </c>
      <c r="F32" s="8">
        <v>0</v>
      </c>
    </row>
    <row r="33" ht="16.9" customHeight="1" spans="1:6">
      <c r="A33" s="27">
        <v>50402</v>
      </c>
      <c r="B33" s="5" t="s">
        <v>1825</v>
      </c>
      <c r="C33" s="8">
        <v>938</v>
      </c>
      <c r="D33" s="8">
        <v>0</v>
      </c>
      <c r="E33" s="8">
        <v>5110</v>
      </c>
      <c r="F33" s="8">
        <v>0</v>
      </c>
    </row>
    <row r="34" ht="16.9" customHeight="1" spans="1:6">
      <c r="A34" s="27">
        <v>50403</v>
      </c>
      <c r="B34" s="5" t="s">
        <v>1826</v>
      </c>
      <c r="C34" s="8">
        <v>0</v>
      </c>
      <c r="D34" s="8">
        <v>0</v>
      </c>
      <c r="E34" s="8">
        <v>0</v>
      </c>
      <c r="F34" s="8">
        <v>0</v>
      </c>
    </row>
    <row r="35" ht="16.9" customHeight="1" spans="1:6">
      <c r="A35" s="27">
        <v>50404</v>
      </c>
      <c r="B35" s="5" t="s">
        <v>1828</v>
      </c>
      <c r="C35" s="8">
        <v>224</v>
      </c>
      <c r="D35" s="8">
        <v>0</v>
      </c>
      <c r="E35" s="8">
        <v>36</v>
      </c>
      <c r="F35" s="8">
        <v>0</v>
      </c>
    </row>
    <row r="36" ht="16.9" customHeight="1" spans="1:6">
      <c r="A36" s="27">
        <v>50405</v>
      </c>
      <c r="B36" s="5" t="s">
        <v>1829</v>
      </c>
      <c r="C36" s="8">
        <v>0</v>
      </c>
      <c r="D36" s="8">
        <v>0</v>
      </c>
      <c r="E36" s="8">
        <v>0</v>
      </c>
      <c r="F36" s="8">
        <v>0</v>
      </c>
    </row>
    <row r="37" ht="16.9" customHeight="1" spans="1:6">
      <c r="A37" s="27">
        <v>50499</v>
      </c>
      <c r="B37" s="5" t="s">
        <v>1830</v>
      </c>
      <c r="C37" s="8">
        <v>0</v>
      </c>
      <c r="D37" s="8">
        <v>0</v>
      </c>
      <c r="E37" s="8">
        <v>0</v>
      </c>
      <c r="F37" s="8">
        <v>0</v>
      </c>
    </row>
    <row r="38" ht="16.9" customHeight="1" spans="1:6">
      <c r="A38" s="27">
        <v>505</v>
      </c>
      <c r="B38" s="21" t="s">
        <v>1832</v>
      </c>
      <c r="C38" s="8">
        <v>71263</v>
      </c>
      <c r="D38" s="6">
        <f>SUM(D39:D41)</f>
        <v>39623</v>
      </c>
      <c r="E38" s="8">
        <v>80510</v>
      </c>
      <c r="F38" s="6">
        <f>SUM(F39:F41)</f>
        <v>39623</v>
      </c>
    </row>
    <row r="39" ht="16.9" customHeight="1" spans="1:6">
      <c r="A39" s="27">
        <v>50501</v>
      </c>
      <c r="B39" s="5" t="s">
        <v>1833</v>
      </c>
      <c r="C39" s="8">
        <v>51315</v>
      </c>
      <c r="D39" s="8">
        <v>38982</v>
      </c>
      <c r="E39" s="8">
        <v>48908</v>
      </c>
      <c r="F39" s="8">
        <v>38982</v>
      </c>
    </row>
    <row r="40" ht="16.9" customHeight="1" spans="1:6">
      <c r="A40" s="27">
        <v>50502</v>
      </c>
      <c r="B40" s="5" t="s">
        <v>1834</v>
      </c>
      <c r="C40" s="8">
        <v>19948</v>
      </c>
      <c r="D40" s="8">
        <v>641</v>
      </c>
      <c r="E40" s="8">
        <v>31582</v>
      </c>
      <c r="F40" s="8">
        <v>641</v>
      </c>
    </row>
    <row r="41" ht="16.9" customHeight="1" spans="1:6">
      <c r="A41" s="27">
        <v>50599</v>
      </c>
      <c r="B41" s="5" t="s">
        <v>1835</v>
      </c>
      <c r="C41" s="8">
        <v>0</v>
      </c>
      <c r="D41" s="8">
        <v>0</v>
      </c>
      <c r="E41" s="8">
        <v>20</v>
      </c>
      <c r="F41" s="8">
        <v>0</v>
      </c>
    </row>
    <row r="42" ht="16.9" customHeight="1" spans="1:6">
      <c r="A42" s="27">
        <v>506</v>
      </c>
      <c r="B42" s="21" t="s">
        <v>1836</v>
      </c>
      <c r="C42" s="8">
        <v>16973</v>
      </c>
      <c r="D42" s="6">
        <f>SUM(D43:D44)</f>
        <v>5</v>
      </c>
      <c r="E42" s="8">
        <v>16575</v>
      </c>
      <c r="F42" s="6">
        <f>SUM(F43:F44)</f>
        <v>5</v>
      </c>
    </row>
    <row r="43" ht="16.9" customHeight="1" spans="1:6">
      <c r="A43" s="27">
        <v>50601</v>
      </c>
      <c r="B43" s="5" t="s">
        <v>1837</v>
      </c>
      <c r="C43" s="8">
        <v>13400</v>
      </c>
      <c r="D43" s="8">
        <v>5</v>
      </c>
      <c r="E43" s="8">
        <v>13840</v>
      </c>
      <c r="F43" s="8">
        <v>5</v>
      </c>
    </row>
    <row r="44" ht="16.9" customHeight="1" spans="1:6">
      <c r="A44" s="27">
        <v>50602</v>
      </c>
      <c r="B44" s="5" t="s">
        <v>1838</v>
      </c>
      <c r="C44" s="8">
        <v>3573</v>
      </c>
      <c r="D44" s="8">
        <v>0</v>
      </c>
      <c r="E44" s="8">
        <v>2735</v>
      </c>
      <c r="F44" s="8">
        <v>0</v>
      </c>
    </row>
    <row r="45" ht="16.9" customHeight="1" spans="1:6">
      <c r="A45" s="27">
        <v>507</v>
      </c>
      <c r="B45" s="21" t="s">
        <v>1839</v>
      </c>
      <c r="C45" s="8">
        <v>1390</v>
      </c>
      <c r="D45" s="6">
        <f>SUM(D46:D48)</f>
        <v>0</v>
      </c>
      <c r="E45" s="8">
        <v>5594</v>
      </c>
      <c r="F45" s="6">
        <f>SUM(F46:F48)</f>
        <v>0</v>
      </c>
    </row>
    <row r="46" ht="16.9" customHeight="1" spans="1:6">
      <c r="A46" s="27">
        <v>50701</v>
      </c>
      <c r="B46" s="5" t="s">
        <v>1840</v>
      </c>
      <c r="C46" s="8">
        <v>0</v>
      </c>
      <c r="D46" s="8">
        <v>0</v>
      </c>
      <c r="E46" s="8">
        <v>852</v>
      </c>
      <c r="F46" s="8">
        <v>0</v>
      </c>
    </row>
    <row r="47" ht="16.9" customHeight="1" spans="1:6">
      <c r="A47" s="27">
        <v>50702</v>
      </c>
      <c r="B47" s="5" t="s">
        <v>1841</v>
      </c>
      <c r="C47" s="8">
        <v>0</v>
      </c>
      <c r="D47" s="8">
        <v>0</v>
      </c>
      <c r="E47" s="8">
        <v>0</v>
      </c>
      <c r="F47" s="8">
        <v>0</v>
      </c>
    </row>
    <row r="48" ht="16.9" customHeight="1" spans="1:6">
      <c r="A48" s="27">
        <v>50799</v>
      </c>
      <c r="B48" s="5" t="s">
        <v>1842</v>
      </c>
      <c r="C48" s="8">
        <v>1390</v>
      </c>
      <c r="D48" s="8">
        <v>0</v>
      </c>
      <c r="E48" s="8">
        <v>4742</v>
      </c>
      <c r="F48" s="8">
        <v>0</v>
      </c>
    </row>
    <row r="49" ht="16.9" customHeight="1" spans="1:6">
      <c r="A49" s="27">
        <v>508</v>
      </c>
      <c r="B49" s="21" t="s">
        <v>1843</v>
      </c>
      <c r="C49" s="8">
        <v>0</v>
      </c>
      <c r="D49" s="6">
        <f>SUM(D50:D51)</f>
        <v>0</v>
      </c>
      <c r="E49" s="8">
        <v>100</v>
      </c>
      <c r="F49" s="6">
        <f>SUM(F50:F51)</f>
        <v>0</v>
      </c>
    </row>
    <row r="50" ht="16.9" customHeight="1" spans="1:6">
      <c r="A50" s="27">
        <v>50801</v>
      </c>
      <c r="B50" s="5" t="s">
        <v>1844</v>
      </c>
      <c r="C50" s="8">
        <v>0</v>
      </c>
      <c r="D50" s="8">
        <v>0</v>
      </c>
      <c r="E50" s="8">
        <v>100</v>
      </c>
      <c r="F50" s="8">
        <v>0</v>
      </c>
    </row>
    <row r="51" ht="16.9" customHeight="1" spans="1:6">
      <c r="A51" s="27">
        <v>50802</v>
      </c>
      <c r="B51" s="5" t="s">
        <v>1845</v>
      </c>
      <c r="C51" s="8">
        <v>0</v>
      </c>
      <c r="D51" s="8">
        <v>0</v>
      </c>
      <c r="E51" s="8">
        <v>0</v>
      </c>
      <c r="F51" s="8">
        <v>0</v>
      </c>
    </row>
    <row r="52" ht="16.9" customHeight="1" spans="1:6">
      <c r="A52" s="27">
        <v>509</v>
      </c>
      <c r="B52" s="21" t="s">
        <v>1846</v>
      </c>
      <c r="C52" s="8">
        <v>20634</v>
      </c>
      <c r="D52" s="6">
        <f>SUM(D53:D57)</f>
        <v>3224</v>
      </c>
      <c r="E52" s="8">
        <v>19272</v>
      </c>
      <c r="F52" s="6">
        <f>SUM(F53:F57)</f>
        <v>3224</v>
      </c>
    </row>
    <row r="53" ht="16.9" customHeight="1" spans="1:6">
      <c r="A53" s="27">
        <v>50901</v>
      </c>
      <c r="B53" s="5" t="s">
        <v>1847</v>
      </c>
      <c r="C53" s="8">
        <v>15799</v>
      </c>
      <c r="D53" s="8">
        <v>1477</v>
      </c>
      <c r="E53" s="8">
        <v>6081</v>
      </c>
      <c r="F53" s="8">
        <v>1477</v>
      </c>
    </row>
    <row r="54" ht="16.9" customHeight="1" spans="1:6">
      <c r="A54" s="27">
        <v>50902</v>
      </c>
      <c r="B54" s="5" t="s">
        <v>1848</v>
      </c>
      <c r="C54" s="8">
        <v>145</v>
      </c>
      <c r="D54" s="8">
        <v>0</v>
      </c>
      <c r="E54" s="8">
        <v>497</v>
      </c>
      <c r="F54" s="8">
        <v>0</v>
      </c>
    </row>
    <row r="55" ht="16.9" customHeight="1" spans="1:6">
      <c r="A55" s="27">
        <v>50903</v>
      </c>
      <c r="B55" s="5" t="s">
        <v>1849</v>
      </c>
      <c r="C55" s="8">
        <v>2</v>
      </c>
      <c r="D55" s="8">
        <v>0</v>
      </c>
      <c r="E55" s="8">
        <v>688</v>
      </c>
      <c r="F55" s="8">
        <v>0</v>
      </c>
    </row>
    <row r="56" ht="16.9" customHeight="1" spans="1:6">
      <c r="A56" s="27">
        <v>50905</v>
      </c>
      <c r="B56" s="5" t="s">
        <v>1850</v>
      </c>
      <c r="C56" s="8">
        <v>1709</v>
      </c>
      <c r="D56" s="8">
        <v>1652</v>
      </c>
      <c r="E56" s="8">
        <v>4229</v>
      </c>
      <c r="F56" s="8">
        <v>1652</v>
      </c>
    </row>
    <row r="57" ht="16.9" customHeight="1" spans="1:6">
      <c r="A57" s="27">
        <v>50999</v>
      </c>
      <c r="B57" s="5" t="s">
        <v>1851</v>
      </c>
      <c r="C57" s="8">
        <v>2979</v>
      </c>
      <c r="D57" s="8">
        <v>95</v>
      </c>
      <c r="E57" s="8">
        <v>7777</v>
      </c>
      <c r="F57" s="8">
        <v>95</v>
      </c>
    </row>
    <row r="58" ht="16.9" customHeight="1" spans="1:6">
      <c r="A58" s="27">
        <v>510</v>
      </c>
      <c r="B58" s="21" t="s">
        <v>1852</v>
      </c>
      <c r="C58" s="8">
        <v>9811</v>
      </c>
      <c r="D58" s="6">
        <f>SUM(D59:D60)</f>
        <v>0</v>
      </c>
      <c r="E58" s="8">
        <v>21193</v>
      </c>
      <c r="F58" s="6">
        <f>SUM(F59:F60)</f>
        <v>0</v>
      </c>
    </row>
    <row r="59" ht="16.9" customHeight="1" spans="1:6">
      <c r="A59" s="27">
        <v>51002</v>
      </c>
      <c r="B59" s="5" t="s">
        <v>1853</v>
      </c>
      <c r="C59" s="8">
        <v>9811</v>
      </c>
      <c r="D59" s="8">
        <v>0</v>
      </c>
      <c r="E59" s="8">
        <v>21193</v>
      </c>
      <c r="F59" s="8">
        <v>0</v>
      </c>
    </row>
    <row r="60" ht="16.9" customHeight="1" spans="1:6">
      <c r="A60" s="27">
        <v>51003</v>
      </c>
      <c r="B60" s="5" t="s">
        <v>1158</v>
      </c>
      <c r="C60" s="8">
        <v>0</v>
      </c>
      <c r="D60" s="8">
        <v>0</v>
      </c>
      <c r="E60" s="8">
        <v>0</v>
      </c>
      <c r="F60" s="8">
        <v>0</v>
      </c>
    </row>
    <row r="61" ht="16.9" customHeight="1" spans="1:6">
      <c r="A61" s="27">
        <v>511</v>
      </c>
      <c r="B61" s="21" t="s">
        <v>1854</v>
      </c>
      <c r="C61" s="8">
        <v>3441</v>
      </c>
      <c r="D61" s="6">
        <f>SUM(D62:D65)</f>
        <v>0</v>
      </c>
      <c r="E61" s="8">
        <v>1913</v>
      </c>
      <c r="F61" s="6">
        <f>SUM(F62:F65)</f>
        <v>0</v>
      </c>
    </row>
    <row r="62" ht="16.9" customHeight="1" spans="1:6">
      <c r="A62" s="27">
        <v>51101</v>
      </c>
      <c r="B62" s="5" t="s">
        <v>1855</v>
      </c>
      <c r="C62" s="8">
        <v>3441</v>
      </c>
      <c r="D62" s="8">
        <v>0</v>
      </c>
      <c r="E62" s="8">
        <v>1899</v>
      </c>
      <c r="F62" s="8">
        <v>0</v>
      </c>
    </row>
    <row r="63" ht="16.9" customHeight="1" spans="1:6">
      <c r="A63" s="27">
        <v>51102</v>
      </c>
      <c r="B63" s="5" t="s">
        <v>1856</v>
      </c>
      <c r="C63" s="8">
        <v>0</v>
      </c>
      <c r="D63" s="8">
        <v>0</v>
      </c>
      <c r="E63" s="8">
        <v>0</v>
      </c>
      <c r="F63" s="8">
        <v>0</v>
      </c>
    </row>
    <row r="64" ht="16.9" customHeight="1" spans="1:6">
      <c r="A64" s="27">
        <v>51103</v>
      </c>
      <c r="B64" s="5" t="s">
        <v>1857</v>
      </c>
      <c r="C64" s="8">
        <v>0</v>
      </c>
      <c r="D64" s="8">
        <v>0</v>
      </c>
      <c r="E64" s="8">
        <v>14</v>
      </c>
      <c r="F64" s="8">
        <v>0</v>
      </c>
    </row>
    <row r="65" ht="16.9" customHeight="1" spans="1:6">
      <c r="A65" s="27">
        <v>51104</v>
      </c>
      <c r="B65" s="5" t="s">
        <v>1858</v>
      </c>
      <c r="C65" s="8">
        <v>0</v>
      </c>
      <c r="D65" s="8">
        <v>0</v>
      </c>
      <c r="E65" s="8">
        <v>0</v>
      </c>
      <c r="F65" s="8">
        <v>0</v>
      </c>
    </row>
    <row r="66" ht="16.9" customHeight="1" spans="1:6">
      <c r="A66" s="27">
        <v>599</v>
      </c>
      <c r="B66" s="21" t="s">
        <v>1859</v>
      </c>
      <c r="C66" s="8">
        <v>2205</v>
      </c>
      <c r="D66" s="6">
        <f>SUM(D67:D70)</f>
        <v>0</v>
      </c>
      <c r="E66" s="8">
        <v>918</v>
      </c>
      <c r="F66" s="6">
        <f>SUM(F67:F70)</f>
        <v>0</v>
      </c>
    </row>
    <row r="67" ht="16.9" customHeight="1" spans="1:6">
      <c r="A67" s="27">
        <v>59906</v>
      </c>
      <c r="B67" s="5" t="s">
        <v>1860</v>
      </c>
      <c r="C67" s="8">
        <v>0</v>
      </c>
      <c r="D67" s="8">
        <v>0</v>
      </c>
      <c r="E67" s="8">
        <v>0</v>
      </c>
      <c r="F67" s="8">
        <v>0</v>
      </c>
    </row>
    <row r="68" ht="16.9" customHeight="1" spans="1:6">
      <c r="A68" s="27">
        <v>59907</v>
      </c>
      <c r="B68" s="5" t="s">
        <v>1861</v>
      </c>
      <c r="C68" s="8">
        <v>0</v>
      </c>
      <c r="D68" s="8">
        <v>0</v>
      </c>
      <c r="E68" s="8">
        <v>0</v>
      </c>
      <c r="F68" s="8">
        <v>0</v>
      </c>
    </row>
    <row r="69" ht="16.9" customHeight="1" spans="1:6">
      <c r="A69" s="27">
        <v>59908</v>
      </c>
      <c r="B69" s="5" t="s">
        <v>1862</v>
      </c>
      <c r="C69" s="8">
        <v>0</v>
      </c>
      <c r="D69" s="8">
        <v>0</v>
      </c>
      <c r="E69" s="8">
        <v>0</v>
      </c>
      <c r="F69" s="8">
        <v>0</v>
      </c>
    </row>
    <row r="70" ht="16.9" customHeight="1" spans="1:6">
      <c r="A70" s="27">
        <v>59999</v>
      </c>
      <c r="B70" s="5" t="s">
        <v>1643</v>
      </c>
      <c r="C70" s="8">
        <v>2205</v>
      </c>
      <c r="D70" s="8">
        <v>0</v>
      </c>
      <c r="E70" s="8">
        <v>918</v>
      </c>
      <c r="F70" s="8">
        <v>0</v>
      </c>
    </row>
  </sheetData>
  <mergeCells count="5">
    <mergeCell ref="A1:F1"/>
    <mergeCell ref="C4:D4"/>
    <mergeCell ref="E4:F4"/>
    <mergeCell ref="A4:A5"/>
    <mergeCell ref="B4:B5"/>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0"/>
  <sheetViews>
    <sheetView showGridLines="0" showZeros="0" zoomScaleSheetLayoutView="60" workbookViewId="0">
      <selection activeCell="A1" sqref="A1:H1"/>
    </sheetView>
  </sheetViews>
  <sheetFormatPr defaultColWidth="12.1833333333333" defaultRowHeight="15.55" customHeight="1" outlineLevelCol="7"/>
  <cols>
    <col min="1" max="1" width="8.75" customWidth="1"/>
    <col min="2" max="2" width="35.375" customWidth="1"/>
    <col min="3" max="3" width="15.25" customWidth="1"/>
    <col min="4" max="8" width="14.625" customWidth="1"/>
    <col min="9" max="16384" width="12.1833333333333" customWidth="1"/>
  </cols>
  <sheetData>
    <row r="1" ht="42.75" customHeight="1" spans="1:8">
      <c r="A1" s="13" t="s">
        <v>1863</v>
      </c>
      <c r="B1" s="13"/>
      <c r="C1" s="13"/>
      <c r="D1" s="13"/>
      <c r="E1" s="13"/>
      <c r="F1" s="13"/>
      <c r="G1" s="13"/>
      <c r="H1" s="13"/>
    </row>
    <row r="2" ht="16.95" customHeight="1" spans="1:8">
      <c r="A2" s="31"/>
      <c r="B2" s="31"/>
      <c r="C2" s="31"/>
      <c r="D2" s="31"/>
      <c r="E2" s="31"/>
      <c r="F2" s="31"/>
      <c r="G2" s="31"/>
      <c r="H2" s="32" t="s">
        <v>49</v>
      </c>
    </row>
    <row r="3" ht="16.95" customHeight="1" spans="1:8">
      <c r="A3" s="31"/>
      <c r="B3" s="31"/>
      <c r="C3" s="31"/>
      <c r="D3" s="31"/>
      <c r="E3" s="31"/>
      <c r="F3" s="31"/>
      <c r="G3" s="31"/>
      <c r="H3" s="32" t="s">
        <v>96</v>
      </c>
    </row>
    <row r="4" s="34" customFormat="1" ht="17.25" customHeight="1" spans="1:8">
      <c r="A4" s="19" t="s">
        <v>97</v>
      </c>
      <c r="B4" s="35" t="s">
        <v>98</v>
      </c>
      <c r="C4" s="35" t="s">
        <v>759</v>
      </c>
      <c r="D4" s="36"/>
      <c r="E4" s="37"/>
      <c r="F4" s="35" t="s">
        <v>1806</v>
      </c>
      <c r="G4" s="36"/>
      <c r="H4" s="38"/>
    </row>
    <row r="5" s="34" customFormat="1" ht="35.25" customHeight="1" spans="1:8">
      <c r="A5" s="19"/>
      <c r="B5" s="35"/>
      <c r="C5" s="35"/>
      <c r="D5" s="35" t="s">
        <v>1864</v>
      </c>
      <c r="E5" s="39" t="s">
        <v>1865</v>
      </c>
      <c r="F5" s="35"/>
      <c r="G5" s="19" t="s">
        <v>1864</v>
      </c>
      <c r="H5" s="40" t="s">
        <v>1865</v>
      </c>
    </row>
    <row r="6" ht="17.25" customHeight="1" spans="1:8">
      <c r="A6" s="27"/>
      <c r="B6" s="4" t="s">
        <v>759</v>
      </c>
      <c r="C6" s="41">
        <f>C7+C12+C23+C31+C38+C42+C45+C49+C52+C58+C61+C66</f>
        <v>181433</v>
      </c>
      <c r="D6" s="41">
        <f>D7+D12+D23+D31+D38+D42+D45+D49+D52+D58+D61+D66</f>
        <v>178318</v>
      </c>
      <c r="E6" s="41">
        <f>E7+E12+E23+E31+E38+E42+E45+E49+E52+E58+E61+E66</f>
        <v>3115</v>
      </c>
      <c r="F6" s="41">
        <f>F7+F12+F23+F31+F38+F42+F45+F49+F52+F58+F61+F66</f>
        <v>57170</v>
      </c>
      <c r="G6" s="41">
        <f>SUM(G7,G12,G23,G31,G38,G42,G45,G49,G52,G58,G61,G66)</f>
        <v>57170</v>
      </c>
      <c r="H6" s="6">
        <f>SUM(H7,H12,H23,H31,H38,H42,H45,H49,H52,H58,H61,H66)</f>
        <v>0</v>
      </c>
    </row>
    <row r="7" ht="16.95" customHeight="1" spans="1:8">
      <c r="A7" s="27">
        <v>501</v>
      </c>
      <c r="B7" s="15" t="s">
        <v>1807</v>
      </c>
      <c r="C7" s="6">
        <f t="shared" ref="C7:H7" si="0">SUM(C8:C11)</f>
        <v>14336</v>
      </c>
      <c r="D7" s="6">
        <f t="shared" si="0"/>
        <v>14336</v>
      </c>
      <c r="E7" s="6">
        <f t="shared" si="0"/>
        <v>0</v>
      </c>
      <c r="F7" s="6">
        <f t="shared" si="0"/>
        <v>12821</v>
      </c>
      <c r="G7" s="6">
        <f t="shared" si="0"/>
        <v>12821</v>
      </c>
      <c r="H7" s="6">
        <f t="shared" si="0"/>
        <v>0</v>
      </c>
    </row>
    <row r="8" ht="16.95" customHeight="1" spans="1:8">
      <c r="A8" s="27">
        <v>50101</v>
      </c>
      <c r="B8" s="27" t="s">
        <v>1808</v>
      </c>
      <c r="C8" s="6">
        <f>D8+E8</f>
        <v>10633</v>
      </c>
      <c r="D8" s="7">
        <v>10633</v>
      </c>
      <c r="E8" s="7">
        <v>0</v>
      </c>
      <c r="F8" s="6">
        <f>G8+H8</f>
        <v>9337</v>
      </c>
      <c r="G8" s="7">
        <v>9337</v>
      </c>
      <c r="H8" s="7">
        <v>0</v>
      </c>
    </row>
    <row r="9" ht="16.95" customHeight="1" spans="1:8">
      <c r="A9" s="27">
        <v>50102</v>
      </c>
      <c r="B9" s="27" t="s">
        <v>1809</v>
      </c>
      <c r="C9" s="6">
        <f>D9+E9</f>
        <v>1810</v>
      </c>
      <c r="D9" s="7">
        <v>1810</v>
      </c>
      <c r="E9" s="7">
        <v>0</v>
      </c>
      <c r="F9" s="6">
        <f>G9+H9</f>
        <v>1796</v>
      </c>
      <c r="G9" s="7">
        <v>1796</v>
      </c>
      <c r="H9" s="7">
        <v>0</v>
      </c>
    </row>
    <row r="10" ht="16.95" customHeight="1" spans="1:8">
      <c r="A10" s="27">
        <v>50103</v>
      </c>
      <c r="B10" s="27" t="s">
        <v>1810</v>
      </c>
      <c r="C10" s="6">
        <f>D10+E10</f>
        <v>855</v>
      </c>
      <c r="D10" s="7">
        <v>855</v>
      </c>
      <c r="E10" s="7">
        <v>0</v>
      </c>
      <c r="F10" s="6">
        <f>G10+H10</f>
        <v>855</v>
      </c>
      <c r="G10" s="7">
        <v>855</v>
      </c>
      <c r="H10" s="7">
        <v>0</v>
      </c>
    </row>
    <row r="11" ht="16.95" customHeight="1" spans="1:8">
      <c r="A11" s="27">
        <v>50199</v>
      </c>
      <c r="B11" s="27" t="s">
        <v>1811</v>
      </c>
      <c r="C11" s="6">
        <f>D11+E11</f>
        <v>1038</v>
      </c>
      <c r="D11" s="7">
        <v>1038</v>
      </c>
      <c r="E11" s="7">
        <v>0</v>
      </c>
      <c r="F11" s="6">
        <f>G11+H11</f>
        <v>833</v>
      </c>
      <c r="G11" s="7">
        <v>833</v>
      </c>
      <c r="H11" s="7">
        <v>0</v>
      </c>
    </row>
    <row r="12" ht="16.95" customHeight="1" spans="1:8">
      <c r="A12" s="27">
        <v>502</v>
      </c>
      <c r="B12" s="15" t="s">
        <v>1812</v>
      </c>
      <c r="C12" s="6">
        <f t="shared" ref="C12:H12" si="1">SUM(C13:C22)</f>
        <v>11229</v>
      </c>
      <c r="D12" s="6">
        <f t="shared" si="1"/>
        <v>11209</v>
      </c>
      <c r="E12" s="6">
        <f t="shared" si="1"/>
        <v>20</v>
      </c>
      <c r="F12" s="6">
        <f t="shared" si="1"/>
        <v>1462</v>
      </c>
      <c r="G12" s="6">
        <f t="shared" si="1"/>
        <v>1462</v>
      </c>
      <c r="H12" s="6">
        <f t="shared" si="1"/>
        <v>0</v>
      </c>
    </row>
    <row r="13" ht="16.95" customHeight="1" spans="1:8">
      <c r="A13" s="27">
        <v>50201</v>
      </c>
      <c r="B13" s="27" t="s">
        <v>1813</v>
      </c>
      <c r="C13" s="6">
        <f t="shared" ref="C13:C22" si="2">D13+E13</f>
        <v>4132</v>
      </c>
      <c r="D13" s="7">
        <v>4132</v>
      </c>
      <c r="E13" s="7">
        <v>0</v>
      </c>
      <c r="F13" s="6">
        <f t="shared" ref="F13:F22" si="3">G13+H13</f>
        <v>1320</v>
      </c>
      <c r="G13" s="7">
        <v>1320</v>
      </c>
      <c r="H13" s="7">
        <v>0</v>
      </c>
    </row>
    <row r="14" ht="16.95" customHeight="1" spans="1:8">
      <c r="A14" s="27">
        <v>50202</v>
      </c>
      <c r="B14" s="27" t="s">
        <v>1814</v>
      </c>
      <c r="C14" s="6">
        <f t="shared" si="2"/>
        <v>36</v>
      </c>
      <c r="D14" s="7">
        <v>36</v>
      </c>
      <c r="E14" s="7">
        <v>0</v>
      </c>
      <c r="F14" s="6">
        <f t="shared" si="3"/>
        <v>0</v>
      </c>
      <c r="G14" s="7">
        <v>0</v>
      </c>
      <c r="H14" s="7">
        <v>0</v>
      </c>
    </row>
    <row r="15" ht="16.95" customHeight="1" spans="1:8">
      <c r="A15" s="27">
        <v>50203</v>
      </c>
      <c r="B15" s="27" t="s">
        <v>1815</v>
      </c>
      <c r="C15" s="6">
        <f t="shared" si="2"/>
        <v>111</v>
      </c>
      <c r="D15" s="7">
        <v>111</v>
      </c>
      <c r="E15" s="7">
        <v>0</v>
      </c>
      <c r="F15" s="6">
        <f t="shared" si="3"/>
        <v>0</v>
      </c>
      <c r="G15" s="7">
        <v>0</v>
      </c>
      <c r="H15" s="7">
        <v>0</v>
      </c>
    </row>
    <row r="16" ht="16.95" customHeight="1" spans="1:8">
      <c r="A16" s="27">
        <v>50204</v>
      </c>
      <c r="B16" s="27" t="s">
        <v>1816</v>
      </c>
      <c r="C16" s="6">
        <f t="shared" si="2"/>
        <v>149</v>
      </c>
      <c r="D16" s="7">
        <v>139</v>
      </c>
      <c r="E16" s="7">
        <v>10</v>
      </c>
      <c r="F16" s="6">
        <f t="shared" si="3"/>
        <v>0</v>
      </c>
      <c r="G16" s="7">
        <v>0</v>
      </c>
      <c r="H16" s="7">
        <v>0</v>
      </c>
    </row>
    <row r="17" ht="16.95" customHeight="1" spans="1:8">
      <c r="A17" s="27">
        <v>50205</v>
      </c>
      <c r="B17" s="27" t="s">
        <v>1817</v>
      </c>
      <c r="C17" s="6">
        <f t="shared" si="2"/>
        <v>4476</v>
      </c>
      <c r="D17" s="7">
        <v>4476</v>
      </c>
      <c r="E17" s="7">
        <v>0</v>
      </c>
      <c r="F17" s="6">
        <f t="shared" si="3"/>
        <v>18</v>
      </c>
      <c r="G17" s="7">
        <v>18</v>
      </c>
      <c r="H17" s="7">
        <v>0</v>
      </c>
    </row>
    <row r="18" ht="16.95" customHeight="1" spans="1:8">
      <c r="A18" s="27">
        <v>50206</v>
      </c>
      <c r="B18" s="27" t="s">
        <v>1818</v>
      </c>
      <c r="C18" s="6">
        <f t="shared" si="2"/>
        <v>13</v>
      </c>
      <c r="D18" s="7">
        <v>13</v>
      </c>
      <c r="E18" s="7">
        <v>0</v>
      </c>
      <c r="F18" s="6">
        <f t="shared" si="3"/>
        <v>0</v>
      </c>
      <c r="G18" s="7">
        <v>0</v>
      </c>
      <c r="H18" s="7">
        <v>0</v>
      </c>
    </row>
    <row r="19" ht="16.95" customHeight="1" spans="1:8">
      <c r="A19" s="27">
        <v>50207</v>
      </c>
      <c r="B19" s="27" t="s">
        <v>1819</v>
      </c>
      <c r="C19" s="6">
        <f t="shared" si="2"/>
        <v>0</v>
      </c>
      <c r="D19" s="7">
        <v>0</v>
      </c>
      <c r="E19" s="7">
        <v>0</v>
      </c>
      <c r="F19" s="6">
        <f t="shared" si="3"/>
        <v>0</v>
      </c>
      <c r="G19" s="7">
        <v>0</v>
      </c>
      <c r="H19" s="7">
        <v>0</v>
      </c>
    </row>
    <row r="20" ht="16.95" customHeight="1" spans="1:8">
      <c r="A20" s="27">
        <v>50208</v>
      </c>
      <c r="B20" s="27" t="s">
        <v>1820</v>
      </c>
      <c r="C20" s="6">
        <f t="shared" si="2"/>
        <v>335</v>
      </c>
      <c r="D20" s="7">
        <v>335</v>
      </c>
      <c r="E20" s="7">
        <v>0</v>
      </c>
      <c r="F20" s="6">
        <f t="shared" si="3"/>
        <v>98</v>
      </c>
      <c r="G20" s="7">
        <v>98</v>
      </c>
      <c r="H20" s="7">
        <v>0</v>
      </c>
    </row>
    <row r="21" ht="16.95" customHeight="1" spans="1:8">
      <c r="A21" s="27">
        <v>50209</v>
      </c>
      <c r="B21" s="27" t="s">
        <v>1821</v>
      </c>
      <c r="C21" s="6">
        <f t="shared" si="2"/>
        <v>1274</v>
      </c>
      <c r="D21" s="7">
        <v>1274</v>
      </c>
      <c r="E21" s="7">
        <v>0</v>
      </c>
      <c r="F21" s="6">
        <f t="shared" si="3"/>
        <v>17</v>
      </c>
      <c r="G21" s="7">
        <v>17</v>
      </c>
      <c r="H21" s="7">
        <v>0</v>
      </c>
    </row>
    <row r="22" ht="16.95" customHeight="1" spans="1:8">
      <c r="A22" s="27">
        <v>50299</v>
      </c>
      <c r="B22" s="27" t="s">
        <v>1822</v>
      </c>
      <c r="C22" s="6">
        <f t="shared" si="2"/>
        <v>703</v>
      </c>
      <c r="D22" s="7">
        <v>693</v>
      </c>
      <c r="E22" s="7">
        <v>10</v>
      </c>
      <c r="F22" s="6">
        <f t="shared" si="3"/>
        <v>9</v>
      </c>
      <c r="G22" s="7">
        <v>9</v>
      </c>
      <c r="H22" s="7">
        <v>0</v>
      </c>
    </row>
    <row r="23" ht="16.95" customHeight="1" spans="1:8">
      <c r="A23" s="27">
        <v>503</v>
      </c>
      <c r="B23" s="15" t="s">
        <v>1823</v>
      </c>
      <c r="C23" s="6">
        <f t="shared" ref="C23:H23" si="4">SUM(C24:C30)</f>
        <v>11477</v>
      </c>
      <c r="D23" s="6">
        <f t="shared" si="4"/>
        <v>10458</v>
      </c>
      <c r="E23" s="6">
        <f t="shared" si="4"/>
        <v>1019</v>
      </c>
      <c r="F23" s="6">
        <f t="shared" si="4"/>
        <v>35</v>
      </c>
      <c r="G23" s="6">
        <f t="shared" si="4"/>
        <v>35</v>
      </c>
      <c r="H23" s="6">
        <f t="shared" si="4"/>
        <v>0</v>
      </c>
    </row>
    <row r="24" ht="16.95" customHeight="1" spans="1:8">
      <c r="A24" s="27">
        <v>50301</v>
      </c>
      <c r="B24" s="27" t="s">
        <v>1824</v>
      </c>
      <c r="C24" s="6">
        <f t="shared" ref="C24:C30" si="5">D24+E24</f>
        <v>523</v>
      </c>
      <c r="D24" s="7">
        <v>523</v>
      </c>
      <c r="E24" s="7">
        <v>0</v>
      </c>
      <c r="F24" s="6">
        <f t="shared" ref="F24:F30" si="6">G24+H24</f>
        <v>0</v>
      </c>
      <c r="G24" s="7">
        <v>0</v>
      </c>
      <c r="H24" s="7">
        <v>0</v>
      </c>
    </row>
    <row r="25" ht="16.95" customHeight="1" spans="1:8">
      <c r="A25" s="27">
        <v>50302</v>
      </c>
      <c r="B25" s="27" t="s">
        <v>1825</v>
      </c>
      <c r="C25" s="6">
        <f t="shared" si="5"/>
        <v>4599</v>
      </c>
      <c r="D25" s="7">
        <v>3760</v>
      </c>
      <c r="E25" s="7">
        <v>839</v>
      </c>
      <c r="F25" s="6">
        <f t="shared" si="6"/>
        <v>0</v>
      </c>
      <c r="G25" s="7">
        <v>0</v>
      </c>
      <c r="H25" s="7">
        <v>0</v>
      </c>
    </row>
    <row r="26" ht="16.95" customHeight="1" spans="1:8">
      <c r="A26" s="27">
        <v>50303</v>
      </c>
      <c r="B26" s="27" t="s">
        <v>1826</v>
      </c>
      <c r="C26" s="6">
        <f t="shared" si="5"/>
        <v>88</v>
      </c>
      <c r="D26" s="7">
        <v>88</v>
      </c>
      <c r="E26" s="7">
        <v>0</v>
      </c>
      <c r="F26" s="6">
        <f t="shared" si="6"/>
        <v>1</v>
      </c>
      <c r="G26" s="7">
        <v>1</v>
      </c>
      <c r="H26" s="7">
        <v>0</v>
      </c>
    </row>
    <row r="27" ht="17.25" customHeight="1" spans="1:8">
      <c r="A27" s="27">
        <v>50305</v>
      </c>
      <c r="B27" s="27" t="s">
        <v>1827</v>
      </c>
      <c r="C27" s="6">
        <f t="shared" si="5"/>
        <v>359</v>
      </c>
      <c r="D27" s="7">
        <v>359</v>
      </c>
      <c r="E27" s="7">
        <v>0</v>
      </c>
      <c r="F27" s="6">
        <f t="shared" si="6"/>
        <v>0</v>
      </c>
      <c r="G27" s="7">
        <v>0</v>
      </c>
      <c r="H27" s="7">
        <v>0</v>
      </c>
    </row>
    <row r="28" ht="16.95" customHeight="1" spans="1:8">
      <c r="A28" s="27">
        <v>50306</v>
      </c>
      <c r="B28" s="27" t="s">
        <v>1828</v>
      </c>
      <c r="C28" s="6">
        <f t="shared" si="5"/>
        <v>3187</v>
      </c>
      <c r="D28" s="7">
        <v>3067</v>
      </c>
      <c r="E28" s="7">
        <v>120</v>
      </c>
      <c r="F28" s="6">
        <f t="shared" si="6"/>
        <v>34</v>
      </c>
      <c r="G28" s="7">
        <v>34</v>
      </c>
      <c r="H28" s="7">
        <v>0</v>
      </c>
    </row>
    <row r="29" ht="16.95" customHeight="1" spans="1:8">
      <c r="A29" s="27">
        <v>50307</v>
      </c>
      <c r="B29" s="27" t="s">
        <v>1829</v>
      </c>
      <c r="C29" s="6">
        <f t="shared" si="5"/>
        <v>1913</v>
      </c>
      <c r="D29" s="7">
        <v>1853</v>
      </c>
      <c r="E29" s="7">
        <v>60</v>
      </c>
      <c r="F29" s="6">
        <f t="shared" si="6"/>
        <v>0</v>
      </c>
      <c r="G29" s="7">
        <v>0</v>
      </c>
      <c r="H29" s="7">
        <v>0</v>
      </c>
    </row>
    <row r="30" ht="16.95" customHeight="1" spans="1:8">
      <c r="A30" s="27">
        <v>50399</v>
      </c>
      <c r="B30" s="27" t="s">
        <v>1830</v>
      </c>
      <c r="C30" s="6">
        <f t="shared" si="5"/>
        <v>808</v>
      </c>
      <c r="D30" s="7">
        <v>808</v>
      </c>
      <c r="E30" s="7">
        <v>0</v>
      </c>
      <c r="F30" s="6">
        <f t="shared" si="6"/>
        <v>0</v>
      </c>
      <c r="G30" s="7">
        <v>0</v>
      </c>
      <c r="H30" s="7">
        <v>0</v>
      </c>
    </row>
    <row r="31" ht="16.95" customHeight="1" spans="1:8">
      <c r="A31" s="27">
        <v>504</v>
      </c>
      <c r="B31" s="15" t="s">
        <v>1831</v>
      </c>
      <c r="C31" s="6">
        <f t="shared" ref="C31:H31" si="7">SUM(C32:C37)</f>
        <v>4489</v>
      </c>
      <c r="D31" s="6">
        <f t="shared" si="7"/>
        <v>4489</v>
      </c>
      <c r="E31" s="6">
        <f t="shared" si="7"/>
        <v>0</v>
      </c>
      <c r="F31" s="6">
        <f t="shared" si="7"/>
        <v>0</v>
      </c>
      <c r="G31" s="6">
        <f t="shared" si="7"/>
        <v>0</v>
      </c>
      <c r="H31" s="6">
        <f t="shared" si="7"/>
        <v>0</v>
      </c>
    </row>
    <row r="32" ht="16.95" customHeight="1" spans="1:8">
      <c r="A32" s="27">
        <v>50401</v>
      </c>
      <c r="B32" s="27" t="s">
        <v>1824</v>
      </c>
      <c r="C32" s="6">
        <f t="shared" ref="C32:C37" si="8">D32+E32</f>
        <v>284</v>
      </c>
      <c r="D32" s="7">
        <v>284</v>
      </c>
      <c r="E32" s="7">
        <v>0</v>
      </c>
      <c r="F32" s="6">
        <f t="shared" ref="F32:F37" si="9">G32+H32</f>
        <v>0</v>
      </c>
      <c r="G32" s="7">
        <v>0</v>
      </c>
      <c r="H32" s="7">
        <v>0</v>
      </c>
    </row>
    <row r="33" ht="16.95" customHeight="1" spans="1:8">
      <c r="A33" s="27">
        <v>50402</v>
      </c>
      <c r="B33" s="27" t="s">
        <v>1825</v>
      </c>
      <c r="C33" s="6">
        <f t="shared" si="8"/>
        <v>4169</v>
      </c>
      <c r="D33" s="7">
        <v>4169</v>
      </c>
      <c r="E33" s="7">
        <v>0</v>
      </c>
      <c r="F33" s="6">
        <f t="shared" si="9"/>
        <v>0</v>
      </c>
      <c r="G33" s="7">
        <v>0</v>
      </c>
      <c r="H33" s="7">
        <v>0</v>
      </c>
    </row>
    <row r="34" ht="16.95" customHeight="1" spans="1:8">
      <c r="A34" s="27">
        <v>50403</v>
      </c>
      <c r="B34" s="27" t="s">
        <v>1826</v>
      </c>
      <c r="C34" s="6">
        <f t="shared" si="8"/>
        <v>0</v>
      </c>
      <c r="D34" s="7">
        <v>0</v>
      </c>
      <c r="E34" s="7">
        <v>0</v>
      </c>
      <c r="F34" s="6">
        <f t="shared" si="9"/>
        <v>0</v>
      </c>
      <c r="G34" s="7">
        <v>0</v>
      </c>
      <c r="H34" s="7">
        <v>0</v>
      </c>
    </row>
    <row r="35" ht="16.95" customHeight="1" spans="1:8">
      <c r="A35" s="27">
        <v>50404</v>
      </c>
      <c r="B35" s="27" t="s">
        <v>1828</v>
      </c>
      <c r="C35" s="6">
        <f t="shared" si="8"/>
        <v>36</v>
      </c>
      <c r="D35" s="7">
        <v>36</v>
      </c>
      <c r="E35" s="7">
        <v>0</v>
      </c>
      <c r="F35" s="6">
        <f t="shared" si="9"/>
        <v>0</v>
      </c>
      <c r="G35" s="7">
        <v>0</v>
      </c>
      <c r="H35" s="7">
        <v>0</v>
      </c>
    </row>
    <row r="36" ht="16.95" customHeight="1" spans="1:8">
      <c r="A36" s="27">
        <v>50405</v>
      </c>
      <c r="B36" s="27" t="s">
        <v>1829</v>
      </c>
      <c r="C36" s="6">
        <f t="shared" si="8"/>
        <v>0</v>
      </c>
      <c r="D36" s="7">
        <v>0</v>
      </c>
      <c r="E36" s="7">
        <v>0</v>
      </c>
      <c r="F36" s="6">
        <f t="shared" si="9"/>
        <v>0</v>
      </c>
      <c r="G36" s="7">
        <v>0</v>
      </c>
      <c r="H36" s="7">
        <v>0</v>
      </c>
    </row>
    <row r="37" ht="17.25" customHeight="1" spans="1:8">
      <c r="A37" s="27">
        <v>50499</v>
      </c>
      <c r="B37" s="27" t="s">
        <v>1830</v>
      </c>
      <c r="C37" s="6">
        <f t="shared" si="8"/>
        <v>0</v>
      </c>
      <c r="D37" s="7">
        <v>0</v>
      </c>
      <c r="E37" s="7">
        <v>0</v>
      </c>
      <c r="F37" s="6">
        <f t="shared" si="9"/>
        <v>0</v>
      </c>
      <c r="G37" s="7">
        <v>0</v>
      </c>
      <c r="H37" s="7">
        <v>0</v>
      </c>
    </row>
    <row r="38" ht="16.95" customHeight="1" spans="1:8">
      <c r="A38" s="27">
        <v>505</v>
      </c>
      <c r="B38" s="15" t="s">
        <v>1832</v>
      </c>
      <c r="C38" s="6">
        <f t="shared" ref="C38:H38" si="10">SUM(C39:C41)</f>
        <v>79134</v>
      </c>
      <c r="D38" s="6">
        <f t="shared" si="10"/>
        <v>77903</v>
      </c>
      <c r="E38" s="6">
        <f t="shared" si="10"/>
        <v>1231</v>
      </c>
      <c r="F38" s="6">
        <f t="shared" si="10"/>
        <v>39623</v>
      </c>
      <c r="G38" s="6">
        <f t="shared" si="10"/>
        <v>39623</v>
      </c>
      <c r="H38" s="6">
        <f t="shared" si="10"/>
        <v>0</v>
      </c>
    </row>
    <row r="39" ht="16.95" customHeight="1" spans="1:8">
      <c r="A39" s="27">
        <v>50501</v>
      </c>
      <c r="B39" s="27" t="s">
        <v>1833</v>
      </c>
      <c r="C39" s="6">
        <f>D39+E39</f>
        <v>48718</v>
      </c>
      <c r="D39" s="7">
        <v>48718</v>
      </c>
      <c r="E39" s="7">
        <v>0</v>
      </c>
      <c r="F39" s="6">
        <f>G39+H39</f>
        <v>38982</v>
      </c>
      <c r="G39" s="7">
        <v>38982</v>
      </c>
      <c r="H39" s="7">
        <v>0</v>
      </c>
    </row>
    <row r="40" ht="16.95" customHeight="1" spans="1:8">
      <c r="A40" s="27">
        <v>50502</v>
      </c>
      <c r="B40" s="27" t="s">
        <v>1834</v>
      </c>
      <c r="C40" s="6">
        <f>D40+E40</f>
        <v>30396</v>
      </c>
      <c r="D40" s="7">
        <v>29185</v>
      </c>
      <c r="E40" s="7">
        <v>1211</v>
      </c>
      <c r="F40" s="6">
        <f>G40+H40</f>
        <v>641</v>
      </c>
      <c r="G40" s="7">
        <v>641</v>
      </c>
      <c r="H40" s="7">
        <v>0</v>
      </c>
    </row>
    <row r="41" ht="16.95" customHeight="1" spans="1:8">
      <c r="A41" s="27">
        <v>50599</v>
      </c>
      <c r="B41" s="27" t="s">
        <v>1835</v>
      </c>
      <c r="C41" s="6">
        <f>D41+E41</f>
        <v>20</v>
      </c>
      <c r="D41" s="7">
        <v>0</v>
      </c>
      <c r="E41" s="7">
        <v>20</v>
      </c>
      <c r="F41" s="6">
        <f>G41+H41</f>
        <v>0</v>
      </c>
      <c r="G41" s="7">
        <v>0</v>
      </c>
      <c r="H41" s="7">
        <v>0</v>
      </c>
    </row>
    <row r="42" ht="16.95" customHeight="1" spans="1:8">
      <c r="A42" s="27">
        <v>506</v>
      </c>
      <c r="B42" s="15" t="s">
        <v>1836</v>
      </c>
      <c r="C42" s="6">
        <f t="shared" ref="C42:H42" si="11">SUM(C43:C44)</f>
        <v>16575</v>
      </c>
      <c r="D42" s="6">
        <f t="shared" si="11"/>
        <v>16111</v>
      </c>
      <c r="E42" s="6">
        <f t="shared" si="11"/>
        <v>464</v>
      </c>
      <c r="F42" s="6">
        <f t="shared" si="11"/>
        <v>5</v>
      </c>
      <c r="G42" s="6">
        <f t="shared" si="11"/>
        <v>5</v>
      </c>
      <c r="H42" s="6">
        <f t="shared" si="11"/>
        <v>0</v>
      </c>
    </row>
    <row r="43" ht="16.95" customHeight="1" spans="1:8">
      <c r="A43" s="27">
        <v>50601</v>
      </c>
      <c r="B43" s="27" t="s">
        <v>1837</v>
      </c>
      <c r="C43" s="6">
        <f>D43+E43</f>
        <v>13840</v>
      </c>
      <c r="D43" s="7">
        <v>13376</v>
      </c>
      <c r="E43" s="7">
        <v>464</v>
      </c>
      <c r="F43" s="6">
        <f>G43+H43</f>
        <v>5</v>
      </c>
      <c r="G43" s="7">
        <v>5</v>
      </c>
      <c r="H43" s="7">
        <v>0</v>
      </c>
    </row>
    <row r="44" ht="16.95" customHeight="1" spans="1:8">
      <c r="A44" s="27">
        <v>50602</v>
      </c>
      <c r="B44" s="27" t="s">
        <v>1838</v>
      </c>
      <c r="C44" s="6">
        <f>D44+E44</f>
        <v>2735</v>
      </c>
      <c r="D44" s="7">
        <v>2735</v>
      </c>
      <c r="E44" s="7">
        <v>0</v>
      </c>
      <c r="F44" s="6">
        <f>G44+H44</f>
        <v>0</v>
      </c>
      <c r="G44" s="7">
        <v>0</v>
      </c>
      <c r="H44" s="7">
        <v>0</v>
      </c>
    </row>
    <row r="45" ht="16.95" customHeight="1" spans="1:8">
      <c r="A45" s="27">
        <v>507</v>
      </c>
      <c r="B45" s="15" t="s">
        <v>1839</v>
      </c>
      <c r="C45" s="6">
        <f t="shared" ref="C45:H45" si="12">SUM(C46:C48)</f>
        <v>5594</v>
      </c>
      <c r="D45" s="6">
        <f t="shared" si="12"/>
        <v>5544</v>
      </c>
      <c r="E45" s="6">
        <f t="shared" si="12"/>
        <v>50</v>
      </c>
      <c r="F45" s="6">
        <f t="shared" si="12"/>
        <v>0</v>
      </c>
      <c r="G45" s="6">
        <f t="shared" si="12"/>
        <v>0</v>
      </c>
      <c r="H45" s="6">
        <f t="shared" si="12"/>
        <v>0</v>
      </c>
    </row>
    <row r="46" ht="16.95" customHeight="1" spans="1:8">
      <c r="A46" s="27">
        <v>50701</v>
      </c>
      <c r="B46" s="27" t="s">
        <v>1840</v>
      </c>
      <c r="C46" s="6">
        <f>D46+E46</f>
        <v>852</v>
      </c>
      <c r="D46" s="7">
        <v>802</v>
      </c>
      <c r="E46" s="7">
        <v>50</v>
      </c>
      <c r="F46" s="6">
        <f>G46+H46</f>
        <v>0</v>
      </c>
      <c r="G46" s="7">
        <v>0</v>
      </c>
      <c r="H46" s="7">
        <v>0</v>
      </c>
    </row>
    <row r="47" ht="16.95" customHeight="1" spans="1:8">
      <c r="A47" s="27">
        <v>50702</v>
      </c>
      <c r="B47" s="27" t="s">
        <v>1841</v>
      </c>
      <c r="C47" s="6">
        <f>D47+E47</f>
        <v>0</v>
      </c>
      <c r="D47" s="7">
        <v>0</v>
      </c>
      <c r="E47" s="7">
        <v>0</v>
      </c>
      <c r="F47" s="6">
        <f>G47+H47</f>
        <v>0</v>
      </c>
      <c r="G47" s="7">
        <v>0</v>
      </c>
      <c r="H47" s="7">
        <v>0</v>
      </c>
    </row>
    <row r="48" ht="16.95" customHeight="1" spans="1:8">
      <c r="A48" s="27">
        <v>50799</v>
      </c>
      <c r="B48" s="27" t="s">
        <v>1842</v>
      </c>
      <c r="C48" s="6">
        <f>D48+E48</f>
        <v>4742</v>
      </c>
      <c r="D48" s="7">
        <v>4742</v>
      </c>
      <c r="E48" s="7">
        <v>0</v>
      </c>
      <c r="F48" s="6">
        <f>G48+H48</f>
        <v>0</v>
      </c>
      <c r="G48" s="7">
        <v>0</v>
      </c>
      <c r="H48" s="7">
        <v>0</v>
      </c>
    </row>
    <row r="49" ht="16.95" customHeight="1" spans="1:8">
      <c r="A49" s="27">
        <v>508</v>
      </c>
      <c r="B49" s="15" t="s">
        <v>1843</v>
      </c>
      <c r="C49" s="6">
        <f t="shared" ref="C49:H49" si="13">SUM(C50:C51)</f>
        <v>100</v>
      </c>
      <c r="D49" s="6">
        <f t="shared" si="13"/>
        <v>100</v>
      </c>
      <c r="E49" s="6">
        <f t="shared" si="13"/>
        <v>0</v>
      </c>
      <c r="F49" s="6">
        <f t="shared" si="13"/>
        <v>0</v>
      </c>
      <c r="G49" s="6">
        <f t="shared" si="13"/>
        <v>0</v>
      </c>
      <c r="H49" s="6">
        <f t="shared" si="13"/>
        <v>0</v>
      </c>
    </row>
    <row r="50" ht="16.95" customHeight="1" spans="1:8">
      <c r="A50" s="27">
        <v>50801</v>
      </c>
      <c r="B50" s="27" t="s">
        <v>1844</v>
      </c>
      <c r="C50" s="6">
        <f>D50+E50</f>
        <v>100</v>
      </c>
      <c r="D50" s="7">
        <v>100</v>
      </c>
      <c r="E50" s="7">
        <v>0</v>
      </c>
      <c r="F50" s="6">
        <f>G50+H50</f>
        <v>0</v>
      </c>
      <c r="G50" s="7">
        <v>0</v>
      </c>
      <c r="H50" s="7">
        <v>0</v>
      </c>
    </row>
    <row r="51" ht="17.25" customHeight="1" spans="1:8">
      <c r="A51" s="27">
        <v>50802</v>
      </c>
      <c r="B51" s="27" t="s">
        <v>1845</v>
      </c>
      <c r="C51" s="6">
        <f>D51+E51</f>
        <v>0</v>
      </c>
      <c r="D51" s="7">
        <v>0</v>
      </c>
      <c r="E51" s="7">
        <v>0</v>
      </c>
      <c r="F51" s="6">
        <f>G51+H51</f>
        <v>0</v>
      </c>
      <c r="G51" s="7">
        <v>0</v>
      </c>
      <c r="H51" s="7">
        <v>0</v>
      </c>
    </row>
    <row r="52" ht="16.95" customHeight="1" spans="1:8">
      <c r="A52" s="27">
        <v>509</v>
      </c>
      <c r="B52" s="15" t="s">
        <v>1846</v>
      </c>
      <c r="C52" s="6">
        <f t="shared" ref="C52:H52" si="14">SUM(C53:C57)</f>
        <v>14475</v>
      </c>
      <c r="D52" s="6">
        <f t="shared" si="14"/>
        <v>14144</v>
      </c>
      <c r="E52" s="6">
        <f t="shared" si="14"/>
        <v>331</v>
      </c>
      <c r="F52" s="6">
        <f t="shared" si="14"/>
        <v>3224</v>
      </c>
      <c r="G52" s="6">
        <f t="shared" si="14"/>
        <v>3224</v>
      </c>
      <c r="H52" s="6">
        <f t="shared" si="14"/>
        <v>0</v>
      </c>
    </row>
    <row r="53" ht="16.95" customHeight="1" spans="1:8">
      <c r="A53" s="27">
        <v>50901</v>
      </c>
      <c r="B53" s="27" t="s">
        <v>1847</v>
      </c>
      <c r="C53" s="6">
        <f>D53+E53</f>
        <v>6080</v>
      </c>
      <c r="D53" s="7">
        <v>6080</v>
      </c>
      <c r="E53" s="7">
        <v>0</v>
      </c>
      <c r="F53" s="6">
        <f>G53+H53</f>
        <v>1477</v>
      </c>
      <c r="G53" s="7">
        <v>1477</v>
      </c>
      <c r="H53" s="7">
        <v>0</v>
      </c>
    </row>
    <row r="54" ht="16.95" customHeight="1" spans="1:8">
      <c r="A54" s="27">
        <v>50902</v>
      </c>
      <c r="B54" s="27" t="s">
        <v>1848</v>
      </c>
      <c r="C54" s="6">
        <f>D54+E54</f>
        <v>497</v>
      </c>
      <c r="D54" s="7">
        <v>497</v>
      </c>
      <c r="E54" s="7">
        <v>0</v>
      </c>
      <c r="F54" s="6">
        <f>G54+H54</f>
        <v>0</v>
      </c>
      <c r="G54" s="7">
        <v>0</v>
      </c>
      <c r="H54" s="7">
        <v>0</v>
      </c>
    </row>
    <row r="55" ht="16.95" customHeight="1" spans="1:8">
      <c r="A55" s="27">
        <v>50903</v>
      </c>
      <c r="B55" s="27" t="s">
        <v>1849</v>
      </c>
      <c r="C55" s="6">
        <f>D55+E55</f>
        <v>688</v>
      </c>
      <c r="D55" s="7">
        <v>688</v>
      </c>
      <c r="E55" s="7">
        <v>0</v>
      </c>
      <c r="F55" s="6">
        <f>G55+H55</f>
        <v>0</v>
      </c>
      <c r="G55" s="7">
        <v>0</v>
      </c>
      <c r="H55" s="7">
        <v>0</v>
      </c>
    </row>
    <row r="56" ht="16.95" customHeight="1" spans="1:8">
      <c r="A56" s="27">
        <v>50905</v>
      </c>
      <c r="B56" s="27" t="s">
        <v>1850</v>
      </c>
      <c r="C56" s="6">
        <f>D56+E56</f>
        <v>2046</v>
      </c>
      <c r="D56" s="7">
        <v>2046</v>
      </c>
      <c r="E56" s="7">
        <v>0</v>
      </c>
      <c r="F56" s="6">
        <f>G56+H56</f>
        <v>1652</v>
      </c>
      <c r="G56" s="7">
        <v>1652</v>
      </c>
      <c r="H56" s="7">
        <v>0</v>
      </c>
    </row>
    <row r="57" ht="16.95" customHeight="1" spans="1:8">
      <c r="A57" s="27">
        <v>50999</v>
      </c>
      <c r="B57" s="27" t="s">
        <v>1851</v>
      </c>
      <c r="C57" s="6">
        <f>D57+E57</f>
        <v>5164</v>
      </c>
      <c r="D57" s="7">
        <v>4833</v>
      </c>
      <c r="E57" s="7">
        <v>331</v>
      </c>
      <c r="F57" s="6">
        <f>G57+H57</f>
        <v>95</v>
      </c>
      <c r="G57" s="7">
        <v>95</v>
      </c>
      <c r="H57" s="7">
        <v>0</v>
      </c>
    </row>
    <row r="58" ht="16.95" customHeight="1" spans="1:8">
      <c r="A58" s="27">
        <v>510</v>
      </c>
      <c r="B58" s="15" t="s">
        <v>1852</v>
      </c>
      <c r="C58" s="6">
        <f t="shared" ref="C58:H58" si="15">SUM(C59:C60)</f>
        <v>21193</v>
      </c>
      <c r="D58" s="6">
        <f t="shared" si="15"/>
        <v>21193</v>
      </c>
      <c r="E58" s="6">
        <f t="shared" si="15"/>
        <v>0</v>
      </c>
      <c r="F58" s="6">
        <f t="shared" si="15"/>
        <v>0</v>
      </c>
      <c r="G58" s="6">
        <f t="shared" si="15"/>
        <v>0</v>
      </c>
      <c r="H58" s="6">
        <f t="shared" si="15"/>
        <v>0</v>
      </c>
    </row>
    <row r="59" ht="16.95" customHeight="1" spans="1:8">
      <c r="A59" s="27">
        <v>51002</v>
      </c>
      <c r="B59" s="27" t="s">
        <v>1853</v>
      </c>
      <c r="C59" s="6">
        <f>D59+E59</f>
        <v>21193</v>
      </c>
      <c r="D59" s="7">
        <v>21193</v>
      </c>
      <c r="E59" s="7">
        <v>0</v>
      </c>
      <c r="F59" s="6">
        <f>G59+H59</f>
        <v>0</v>
      </c>
      <c r="G59" s="7">
        <v>0</v>
      </c>
      <c r="H59" s="7">
        <v>0</v>
      </c>
    </row>
    <row r="60" ht="16.95" customHeight="1" spans="1:8">
      <c r="A60" s="27">
        <v>51003</v>
      </c>
      <c r="B60" s="27" t="s">
        <v>1158</v>
      </c>
      <c r="C60" s="6">
        <f>D60+E60</f>
        <v>0</v>
      </c>
      <c r="D60" s="7">
        <v>0</v>
      </c>
      <c r="E60" s="7">
        <v>0</v>
      </c>
      <c r="F60" s="6">
        <f>G60+H60</f>
        <v>0</v>
      </c>
      <c r="G60" s="7">
        <v>0</v>
      </c>
      <c r="H60" s="7">
        <v>0</v>
      </c>
    </row>
    <row r="61" ht="16.95" customHeight="1" spans="1:8">
      <c r="A61" s="27">
        <v>511</v>
      </c>
      <c r="B61" s="15" t="s">
        <v>1854</v>
      </c>
      <c r="C61" s="6">
        <f t="shared" ref="C61:H61" si="16">SUM(C62:C65)</f>
        <v>1913</v>
      </c>
      <c r="D61" s="6">
        <f t="shared" si="16"/>
        <v>1913</v>
      </c>
      <c r="E61" s="6">
        <f t="shared" si="16"/>
        <v>0</v>
      </c>
      <c r="F61" s="6">
        <f t="shared" si="16"/>
        <v>0</v>
      </c>
      <c r="G61" s="6">
        <f t="shared" si="16"/>
        <v>0</v>
      </c>
      <c r="H61" s="6">
        <f t="shared" si="16"/>
        <v>0</v>
      </c>
    </row>
    <row r="62" ht="16.95" customHeight="1" spans="1:8">
      <c r="A62" s="27">
        <v>51101</v>
      </c>
      <c r="B62" s="27" t="s">
        <v>1855</v>
      </c>
      <c r="C62" s="6">
        <f>D62+E62</f>
        <v>1899</v>
      </c>
      <c r="D62" s="7">
        <v>1899</v>
      </c>
      <c r="E62" s="7">
        <v>0</v>
      </c>
      <c r="F62" s="6">
        <f>G62+H62</f>
        <v>0</v>
      </c>
      <c r="G62" s="7">
        <v>0</v>
      </c>
      <c r="H62" s="7">
        <v>0</v>
      </c>
    </row>
    <row r="63" ht="16.95" customHeight="1" spans="1:8">
      <c r="A63" s="27">
        <v>51102</v>
      </c>
      <c r="B63" s="27" t="s">
        <v>1856</v>
      </c>
      <c r="C63" s="6">
        <f>D63+E63</f>
        <v>0</v>
      </c>
      <c r="D63" s="7">
        <v>0</v>
      </c>
      <c r="E63" s="7">
        <v>0</v>
      </c>
      <c r="F63" s="6">
        <f>G63+H63</f>
        <v>0</v>
      </c>
      <c r="G63" s="7">
        <v>0</v>
      </c>
      <c r="H63" s="7">
        <v>0</v>
      </c>
    </row>
    <row r="64" ht="16.95" customHeight="1" spans="1:8">
      <c r="A64" s="27">
        <v>51103</v>
      </c>
      <c r="B64" s="27" t="s">
        <v>1857</v>
      </c>
      <c r="C64" s="6">
        <f>D64+E64</f>
        <v>14</v>
      </c>
      <c r="D64" s="7">
        <v>14</v>
      </c>
      <c r="E64" s="7">
        <v>0</v>
      </c>
      <c r="F64" s="6">
        <f>G64+H64</f>
        <v>0</v>
      </c>
      <c r="G64" s="7">
        <v>0</v>
      </c>
      <c r="H64" s="7">
        <v>0</v>
      </c>
    </row>
    <row r="65" ht="16.95" customHeight="1" spans="1:8">
      <c r="A65" s="27">
        <v>51104</v>
      </c>
      <c r="B65" s="27" t="s">
        <v>1858</v>
      </c>
      <c r="C65" s="6">
        <f>D65+E65</f>
        <v>0</v>
      </c>
      <c r="D65" s="7">
        <v>0</v>
      </c>
      <c r="E65" s="7">
        <v>0</v>
      </c>
      <c r="F65" s="6">
        <f>G65+H65</f>
        <v>0</v>
      </c>
      <c r="G65" s="7">
        <v>0</v>
      </c>
      <c r="H65" s="7">
        <v>0</v>
      </c>
    </row>
    <row r="66" ht="16.95" customHeight="1" spans="1:8">
      <c r="A66" s="27">
        <v>599</v>
      </c>
      <c r="B66" s="15" t="s">
        <v>1859</v>
      </c>
      <c r="C66" s="6">
        <f t="shared" ref="C66:H66" si="17">SUM(C67:C70)</f>
        <v>918</v>
      </c>
      <c r="D66" s="6">
        <f t="shared" si="17"/>
        <v>918</v>
      </c>
      <c r="E66" s="6">
        <f t="shared" si="17"/>
        <v>0</v>
      </c>
      <c r="F66" s="6">
        <f t="shared" si="17"/>
        <v>0</v>
      </c>
      <c r="G66" s="6">
        <f t="shared" si="17"/>
        <v>0</v>
      </c>
      <c r="H66" s="6">
        <f t="shared" si="17"/>
        <v>0</v>
      </c>
    </row>
    <row r="67" ht="17.25" customHeight="1" spans="1:8">
      <c r="A67" s="27">
        <v>59906</v>
      </c>
      <c r="B67" s="27" t="s">
        <v>1860</v>
      </c>
      <c r="C67" s="6">
        <f>D67+E67</f>
        <v>0</v>
      </c>
      <c r="D67" s="7">
        <v>0</v>
      </c>
      <c r="E67" s="7">
        <v>0</v>
      </c>
      <c r="F67" s="6">
        <f>G67+H67</f>
        <v>0</v>
      </c>
      <c r="G67" s="7">
        <v>0</v>
      </c>
      <c r="H67" s="7">
        <v>0</v>
      </c>
    </row>
    <row r="68" ht="16.95" customHeight="1" spans="1:8">
      <c r="A68" s="27">
        <v>59907</v>
      </c>
      <c r="B68" s="27" t="s">
        <v>1861</v>
      </c>
      <c r="C68" s="6">
        <f>D68+E68</f>
        <v>0</v>
      </c>
      <c r="D68" s="7">
        <v>0</v>
      </c>
      <c r="E68" s="7">
        <v>0</v>
      </c>
      <c r="F68" s="6">
        <f>G68+H68</f>
        <v>0</v>
      </c>
      <c r="G68" s="7">
        <v>0</v>
      </c>
      <c r="H68" s="7">
        <v>0</v>
      </c>
    </row>
    <row r="69" ht="16.95" customHeight="1" spans="1:8">
      <c r="A69" s="27">
        <v>59908</v>
      </c>
      <c r="B69" s="27" t="s">
        <v>1862</v>
      </c>
      <c r="C69" s="6">
        <f>D69+E69</f>
        <v>0</v>
      </c>
      <c r="D69" s="7">
        <v>0</v>
      </c>
      <c r="E69" s="7">
        <v>0</v>
      </c>
      <c r="F69" s="6">
        <f>G69+H69</f>
        <v>0</v>
      </c>
      <c r="G69" s="7">
        <v>0</v>
      </c>
      <c r="H69" s="7">
        <v>0</v>
      </c>
    </row>
    <row r="70" ht="16.95" customHeight="1" spans="1:8">
      <c r="A70" s="27">
        <v>59999</v>
      </c>
      <c r="B70" s="27" t="s">
        <v>1643</v>
      </c>
      <c r="C70" s="6">
        <f>D70+E70</f>
        <v>918</v>
      </c>
      <c r="D70" s="7">
        <v>918</v>
      </c>
      <c r="E70" s="7">
        <v>0</v>
      </c>
      <c r="F70" s="6">
        <f>G70+H70</f>
        <v>0</v>
      </c>
      <c r="G70" s="7">
        <v>0</v>
      </c>
      <c r="H70" s="7">
        <v>0</v>
      </c>
    </row>
  </sheetData>
  <mergeCells count="5">
    <mergeCell ref="A1:H1"/>
    <mergeCell ref="A4:A5"/>
    <mergeCell ref="B4:B5"/>
    <mergeCell ref="C4:C5"/>
    <mergeCell ref="F4:F5"/>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9"/>
  <sheetViews>
    <sheetView showGridLines="0" showZeros="0" zoomScaleSheetLayoutView="60" workbookViewId="0">
      <selection activeCell="A1" sqref="A1:D1"/>
    </sheetView>
  </sheetViews>
  <sheetFormatPr defaultColWidth="12.1833333333333" defaultRowHeight="16.95" customHeight="1" outlineLevelCol="3"/>
  <cols>
    <col min="1" max="1" width="41.75" customWidth="1"/>
    <col min="2" max="2" width="19.5083333333333" customWidth="1"/>
    <col min="3" max="3" width="40.625" customWidth="1"/>
    <col min="4" max="4" width="19.5083333333333" customWidth="1"/>
    <col min="5" max="16384" width="12.1833333333333" customWidth="1"/>
  </cols>
  <sheetData>
    <row r="1" ht="34" customHeight="1" spans="1:4">
      <c r="A1" s="13" t="s">
        <v>1866</v>
      </c>
      <c r="B1" s="13"/>
      <c r="C1" s="13"/>
      <c r="D1" s="13"/>
    </row>
    <row r="2" ht="17" customHeight="1" spans="1:4">
      <c r="A2" s="14" t="s">
        <v>51</v>
      </c>
      <c r="B2" s="14"/>
      <c r="C2" s="14"/>
      <c r="D2" s="14"/>
    </row>
    <row r="3" ht="17" customHeight="1" spans="1:4">
      <c r="A3" s="14" t="s">
        <v>758</v>
      </c>
      <c r="B3" s="14"/>
      <c r="C3" s="14"/>
      <c r="D3" s="14"/>
    </row>
    <row r="4" ht="17" customHeight="1" spans="1:4">
      <c r="A4" s="4" t="s">
        <v>1867</v>
      </c>
      <c r="B4" s="4" t="s">
        <v>1868</v>
      </c>
      <c r="C4" s="4" t="s">
        <v>1867</v>
      </c>
      <c r="D4" s="4" t="s">
        <v>1868</v>
      </c>
    </row>
    <row r="5" ht="17" customHeight="1" spans="1:4">
      <c r="A5" s="21" t="s">
        <v>100</v>
      </c>
      <c r="B5" s="6">
        <f>'L01'!C5</f>
        <v>48775</v>
      </c>
      <c r="C5" s="21" t="s">
        <v>759</v>
      </c>
      <c r="D5" s="6">
        <f>'L02'!C5</f>
        <v>181433</v>
      </c>
    </row>
    <row r="6" ht="17" customHeight="1" spans="1:4">
      <c r="A6" s="21" t="s">
        <v>1869</v>
      </c>
      <c r="B6" s="6">
        <f>SUM(B7,B14,B50)</f>
        <v>138812</v>
      </c>
      <c r="C6" s="21" t="s">
        <v>1870</v>
      </c>
      <c r="D6" s="6">
        <f>SUM(D7,D14,D50)</f>
        <v>0</v>
      </c>
    </row>
    <row r="7" ht="17" customHeight="1" spans="1:4">
      <c r="A7" s="21" t="s">
        <v>1871</v>
      </c>
      <c r="B7" s="6">
        <f>SUM(B8:B13)</f>
        <v>-6434</v>
      </c>
      <c r="C7" s="21" t="s">
        <v>1872</v>
      </c>
      <c r="D7" s="6">
        <f>SUM(D8:D13)</f>
        <v>0</v>
      </c>
    </row>
    <row r="8" customHeight="1" spans="1:4">
      <c r="A8" s="5" t="s">
        <v>1873</v>
      </c>
      <c r="B8" s="8">
        <v>-4464</v>
      </c>
      <c r="C8" s="5" t="s">
        <v>1874</v>
      </c>
      <c r="D8" s="8">
        <v>0</v>
      </c>
    </row>
    <row r="9" customHeight="1" spans="1:4">
      <c r="A9" s="5" t="s">
        <v>1875</v>
      </c>
      <c r="B9" s="8">
        <v>516</v>
      </c>
      <c r="C9" s="5" t="s">
        <v>1876</v>
      </c>
      <c r="D9" s="8">
        <v>0</v>
      </c>
    </row>
    <row r="10" customHeight="1" spans="1:4">
      <c r="A10" s="5" t="s">
        <v>1877</v>
      </c>
      <c r="B10" s="8">
        <v>2003</v>
      </c>
      <c r="C10" s="5" t="s">
        <v>1878</v>
      </c>
      <c r="D10" s="8">
        <v>0</v>
      </c>
    </row>
    <row r="11" customHeight="1" spans="1:4">
      <c r="A11" s="5" t="s">
        <v>1879</v>
      </c>
      <c r="B11" s="8">
        <v>0</v>
      </c>
      <c r="C11" s="5" t="s">
        <v>1880</v>
      </c>
      <c r="D11" s="8">
        <v>0</v>
      </c>
    </row>
    <row r="12" customHeight="1" spans="1:4">
      <c r="A12" s="5" t="s">
        <v>1881</v>
      </c>
      <c r="B12" s="8">
        <v>-4489</v>
      </c>
      <c r="C12" s="5" t="s">
        <v>1882</v>
      </c>
      <c r="D12" s="8">
        <v>0</v>
      </c>
    </row>
    <row r="13" customHeight="1" spans="1:4">
      <c r="A13" s="5" t="s">
        <v>1883</v>
      </c>
      <c r="B13" s="8">
        <v>0</v>
      </c>
      <c r="C13" s="5" t="s">
        <v>1884</v>
      </c>
      <c r="D13" s="8">
        <v>0</v>
      </c>
    </row>
    <row r="14" customHeight="1" spans="1:4">
      <c r="A14" s="21" t="s">
        <v>1885</v>
      </c>
      <c r="B14" s="6">
        <f>SUM(B15:B49)</f>
        <v>137103</v>
      </c>
      <c r="C14" s="21" t="s">
        <v>1886</v>
      </c>
      <c r="D14" s="6">
        <f>SUM(D15:D49)</f>
        <v>0</v>
      </c>
    </row>
    <row r="15" customHeight="1" spans="1:4">
      <c r="A15" s="5" t="s">
        <v>1887</v>
      </c>
      <c r="B15" s="8">
        <v>0</v>
      </c>
      <c r="C15" s="5" t="s">
        <v>1888</v>
      </c>
      <c r="D15" s="8">
        <v>0</v>
      </c>
    </row>
    <row r="16" customHeight="1" spans="1:4">
      <c r="A16" s="5" t="s">
        <v>1889</v>
      </c>
      <c r="B16" s="8">
        <v>52488</v>
      </c>
      <c r="C16" s="5" t="s">
        <v>1890</v>
      </c>
      <c r="D16" s="8">
        <v>0</v>
      </c>
    </row>
    <row r="17" customHeight="1" spans="1:4">
      <c r="A17" s="5" t="s">
        <v>1891</v>
      </c>
      <c r="B17" s="8">
        <v>31778</v>
      </c>
      <c r="C17" s="5" t="s">
        <v>1892</v>
      </c>
      <c r="D17" s="8">
        <v>0</v>
      </c>
    </row>
    <row r="18" customHeight="1" spans="1:4">
      <c r="A18" s="5" t="s">
        <v>1893</v>
      </c>
      <c r="B18" s="8">
        <v>-2344</v>
      </c>
      <c r="C18" s="5" t="s">
        <v>1894</v>
      </c>
      <c r="D18" s="8">
        <v>0</v>
      </c>
    </row>
    <row r="19" customHeight="1" spans="1:4">
      <c r="A19" s="5" t="s">
        <v>1895</v>
      </c>
      <c r="B19" s="8">
        <v>12330</v>
      </c>
      <c r="C19" s="5" t="s">
        <v>1896</v>
      </c>
      <c r="D19" s="8">
        <v>0</v>
      </c>
    </row>
    <row r="20" customHeight="1" spans="1:4">
      <c r="A20" s="5" t="s">
        <v>1897</v>
      </c>
      <c r="B20" s="8">
        <v>0</v>
      </c>
      <c r="C20" s="5" t="s">
        <v>1898</v>
      </c>
      <c r="D20" s="8">
        <v>0</v>
      </c>
    </row>
    <row r="21" customHeight="1" spans="1:4">
      <c r="A21" s="5" t="s">
        <v>1899</v>
      </c>
      <c r="B21" s="8">
        <v>0</v>
      </c>
      <c r="C21" s="5" t="s">
        <v>1900</v>
      </c>
      <c r="D21" s="8">
        <v>0</v>
      </c>
    </row>
    <row r="22" customHeight="1" spans="1:4">
      <c r="A22" s="5" t="s">
        <v>1901</v>
      </c>
      <c r="B22" s="8">
        <v>47</v>
      </c>
      <c r="C22" s="5" t="s">
        <v>1902</v>
      </c>
      <c r="D22" s="8">
        <v>0</v>
      </c>
    </row>
    <row r="23" customHeight="1" spans="1:4">
      <c r="A23" s="5" t="s">
        <v>1903</v>
      </c>
      <c r="B23" s="8">
        <v>10406</v>
      </c>
      <c r="C23" s="5" t="s">
        <v>1904</v>
      </c>
      <c r="D23" s="8">
        <v>0</v>
      </c>
    </row>
    <row r="24" customHeight="1" spans="1:4">
      <c r="A24" s="5" t="s">
        <v>1905</v>
      </c>
      <c r="B24" s="8">
        <v>0</v>
      </c>
      <c r="C24" s="5" t="s">
        <v>1906</v>
      </c>
      <c r="D24" s="8">
        <v>0</v>
      </c>
    </row>
    <row r="25" customHeight="1" spans="1:4">
      <c r="A25" s="5" t="s">
        <v>1907</v>
      </c>
      <c r="B25" s="8">
        <v>0</v>
      </c>
      <c r="C25" s="5" t="s">
        <v>1908</v>
      </c>
      <c r="D25" s="8">
        <v>0</v>
      </c>
    </row>
    <row r="26" customHeight="1" spans="1:4">
      <c r="A26" s="5" t="s">
        <v>1909</v>
      </c>
      <c r="B26" s="8">
        <v>0</v>
      </c>
      <c r="C26" s="5" t="s">
        <v>1910</v>
      </c>
      <c r="D26" s="8">
        <v>0</v>
      </c>
    </row>
    <row r="27" customHeight="1" spans="1:4">
      <c r="A27" s="5" t="s">
        <v>1911</v>
      </c>
      <c r="B27" s="8">
        <v>611</v>
      </c>
      <c r="C27" s="5" t="s">
        <v>1912</v>
      </c>
      <c r="D27" s="8">
        <v>0</v>
      </c>
    </row>
    <row r="28" customHeight="1" spans="1:4">
      <c r="A28" s="5" t="s">
        <v>1913</v>
      </c>
      <c r="B28" s="8">
        <v>0</v>
      </c>
      <c r="C28" s="5" t="s">
        <v>1914</v>
      </c>
      <c r="D28" s="8">
        <v>0</v>
      </c>
    </row>
    <row r="29" customHeight="1" spans="1:4">
      <c r="A29" s="5" t="s">
        <v>1915</v>
      </c>
      <c r="B29" s="8">
        <v>0</v>
      </c>
      <c r="C29" s="5" t="s">
        <v>1916</v>
      </c>
      <c r="D29" s="8">
        <v>0</v>
      </c>
    </row>
    <row r="30" customHeight="1" spans="1:4">
      <c r="A30" s="5" t="s">
        <v>1917</v>
      </c>
      <c r="B30" s="8">
        <v>0</v>
      </c>
      <c r="C30" s="5" t="s">
        <v>1918</v>
      </c>
      <c r="D30" s="8">
        <v>0</v>
      </c>
    </row>
    <row r="31" customHeight="1" spans="1:4">
      <c r="A31" s="5" t="s">
        <v>1919</v>
      </c>
      <c r="B31" s="8">
        <v>1140</v>
      </c>
      <c r="C31" s="5" t="s">
        <v>1920</v>
      </c>
      <c r="D31" s="8">
        <v>0</v>
      </c>
    </row>
    <row r="32" customHeight="1" spans="1:4">
      <c r="A32" s="5" t="s">
        <v>1921</v>
      </c>
      <c r="B32" s="8">
        <v>4921</v>
      </c>
      <c r="C32" s="5" t="s">
        <v>1922</v>
      </c>
      <c r="D32" s="8">
        <v>0</v>
      </c>
    </row>
    <row r="33" customHeight="1" spans="1:4">
      <c r="A33" s="5" t="s">
        <v>1923</v>
      </c>
      <c r="B33" s="8">
        <v>19</v>
      </c>
      <c r="C33" s="5" t="s">
        <v>1924</v>
      </c>
      <c r="D33" s="8">
        <v>0</v>
      </c>
    </row>
    <row r="34" customHeight="1" spans="1:4">
      <c r="A34" s="5" t="s">
        <v>1925</v>
      </c>
      <c r="B34" s="8">
        <v>780</v>
      </c>
      <c r="C34" s="5" t="s">
        <v>1926</v>
      </c>
      <c r="D34" s="8">
        <v>0</v>
      </c>
    </row>
    <row r="35" customHeight="1" spans="1:4">
      <c r="A35" s="5" t="s">
        <v>1927</v>
      </c>
      <c r="B35" s="8">
        <v>9011</v>
      </c>
      <c r="C35" s="5" t="s">
        <v>1928</v>
      </c>
      <c r="D35" s="8">
        <v>0</v>
      </c>
    </row>
    <row r="36" customHeight="1" spans="1:4">
      <c r="A36" s="5" t="s">
        <v>1929</v>
      </c>
      <c r="B36" s="8">
        <v>11360</v>
      </c>
      <c r="C36" s="5" t="s">
        <v>1930</v>
      </c>
      <c r="D36" s="8">
        <v>0</v>
      </c>
    </row>
    <row r="37" customHeight="1" spans="1:4">
      <c r="A37" s="5" t="s">
        <v>1931</v>
      </c>
      <c r="B37" s="8">
        <v>294</v>
      </c>
      <c r="C37" s="5" t="s">
        <v>1932</v>
      </c>
      <c r="D37" s="8">
        <v>0</v>
      </c>
    </row>
    <row r="38" customHeight="1" spans="1:4">
      <c r="A38" s="5" t="s">
        <v>1933</v>
      </c>
      <c r="B38" s="8">
        <v>0</v>
      </c>
      <c r="C38" s="5" t="s">
        <v>1934</v>
      </c>
      <c r="D38" s="8">
        <v>0</v>
      </c>
    </row>
    <row r="39" customHeight="1" spans="1:4">
      <c r="A39" s="5" t="s">
        <v>1935</v>
      </c>
      <c r="B39" s="8">
        <v>3202</v>
      </c>
      <c r="C39" s="5" t="s">
        <v>1936</v>
      </c>
      <c r="D39" s="8">
        <v>0</v>
      </c>
    </row>
    <row r="40" customHeight="1" spans="1:4">
      <c r="A40" s="5" t="s">
        <v>1937</v>
      </c>
      <c r="B40" s="8">
        <v>1010</v>
      </c>
      <c r="C40" s="5" t="s">
        <v>1938</v>
      </c>
      <c r="D40" s="8">
        <v>0</v>
      </c>
    </row>
    <row r="41" customHeight="1" spans="1:4">
      <c r="A41" s="5" t="s">
        <v>1939</v>
      </c>
      <c r="B41" s="8">
        <v>0</v>
      </c>
      <c r="C41" s="5" t="s">
        <v>1940</v>
      </c>
      <c r="D41" s="8">
        <v>0</v>
      </c>
    </row>
    <row r="42" customHeight="1" spans="1:4">
      <c r="A42" s="5" t="s">
        <v>1941</v>
      </c>
      <c r="B42" s="8">
        <v>0</v>
      </c>
      <c r="C42" s="5" t="s">
        <v>1942</v>
      </c>
      <c r="D42" s="8">
        <v>0</v>
      </c>
    </row>
    <row r="43" customHeight="1" spans="1:4">
      <c r="A43" s="5" t="s">
        <v>1943</v>
      </c>
      <c r="B43" s="8">
        <v>0</v>
      </c>
      <c r="C43" s="5" t="s">
        <v>1944</v>
      </c>
      <c r="D43" s="8">
        <v>0</v>
      </c>
    </row>
    <row r="44" customHeight="1" spans="1:4">
      <c r="A44" s="5" t="s">
        <v>1945</v>
      </c>
      <c r="B44" s="8">
        <v>0</v>
      </c>
      <c r="C44" s="5" t="s">
        <v>1946</v>
      </c>
      <c r="D44" s="8">
        <v>0</v>
      </c>
    </row>
    <row r="45" customHeight="1" spans="1:4">
      <c r="A45" s="5" t="s">
        <v>1947</v>
      </c>
      <c r="B45" s="8">
        <v>45</v>
      </c>
      <c r="C45" s="5" t="s">
        <v>1948</v>
      </c>
      <c r="D45" s="8">
        <v>0</v>
      </c>
    </row>
    <row r="46" customHeight="1" spans="1:4">
      <c r="A46" s="5" t="s">
        <v>1949</v>
      </c>
      <c r="B46" s="8">
        <v>0</v>
      </c>
      <c r="C46" s="5" t="s">
        <v>1950</v>
      </c>
      <c r="D46" s="8">
        <v>0</v>
      </c>
    </row>
    <row r="47" customHeight="1" spans="1:4">
      <c r="A47" s="5" t="s">
        <v>1951</v>
      </c>
      <c r="B47" s="8">
        <v>0</v>
      </c>
      <c r="C47" s="5" t="s">
        <v>1952</v>
      </c>
      <c r="D47" s="8">
        <v>0</v>
      </c>
    </row>
    <row r="48" customHeight="1" spans="1:4">
      <c r="A48" s="5" t="s">
        <v>1953</v>
      </c>
      <c r="B48" s="8">
        <v>0</v>
      </c>
      <c r="C48" s="5" t="s">
        <v>1954</v>
      </c>
      <c r="D48" s="8">
        <v>0</v>
      </c>
    </row>
    <row r="49" customHeight="1" spans="1:4">
      <c r="A49" s="5" t="s">
        <v>1955</v>
      </c>
      <c r="B49" s="8">
        <v>5</v>
      </c>
      <c r="C49" s="5" t="s">
        <v>1956</v>
      </c>
      <c r="D49" s="8">
        <v>0</v>
      </c>
    </row>
    <row r="50" customHeight="1" spans="1:4">
      <c r="A50" s="21" t="s">
        <v>1957</v>
      </c>
      <c r="B50" s="6">
        <f>SUM(B51:B71)</f>
        <v>8143</v>
      </c>
      <c r="C50" s="21" t="s">
        <v>1958</v>
      </c>
      <c r="D50" s="6">
        <f>SUM(D51:D71)</f>
        <v>0</v>
      </c>
    </row>
    <row r="51" customHeight="1" spans="1:4">
      <c r="A51" s="5" t="s">
        <v>1959</v>
      </c>
      <c r="B51" s="8">
        <v>689</v>
      </c>
      <c r="C51" s="5" t="s">
        <v>1959</v>
      </c>
      <c r="D51" s="8">
        <v>0</v>
      </c>
    </row>
    <row r="52" customHeight="1" spans="1:4">
      <c r="A52" s="5" t="s">
        <v>1960</v>
      </c>
      <c r="B52" s="8">
        <v>0</v>
      </c>
      <c r="C52" s="5" t="s">
        <v>1960</v>
      </c>
      <c r="D52" s="8">
        <v>0</v>
      </c>
    </row>
    <row r="53" ht="17" customHeight="1" spans="1:4">
      <c r="A53" s="5" t="s">
        <v>1961</v>
      </c>
      <c r="B53" s="8">
        <v>0</v>
      </c>
      <c r="C53" s="5" t="s">
        <v>1961</v>
      </c>
      <c r="D53" s="8">
        <v>0</v>
      </c>
    </row>
    <row r="54" ht="17" customHeight="1" spans="1:4">
      <c r="A54" s="5" t="s">
        <v>1962</v>
      </c>
      <c r="B54" s="8">
        <v>173</v>
      </c>
      <c r="C54" s="5" t="s">
        <v>1962</v>
      </c>
      <c r="D54" s="8">
        <v>0</v>
      </c>
    </row>
    <row r="55" ht="17" customHeight="1" spans="1:4">
      <c r="A55" s="5" t="s">
        <v>1963</v>
      </c>
      <c r="B55" s="8">
        <v>324</v>
      </c>
      <c r="C55" s="5" t="s">
        <v>1963</v>
      </c>
      <c r="D55" s="8">
        <v>0</v>
      </c>
    </row>
    <row r="56" ht="17" customHeight="1" spans="1:4">
      <c r="A56" s="5" t="s">
        <v>1964</v>
      </c>
      <c r="B56" s="8">
        <v>24</v>
      </c>
      <c r="C56" s="5" t="s">
        <v>1964</v>
      </c>
      <c r="D56" s="8">
        <v>0</v>
      </c>
    </row>
    <row r="57" ht="17" customHeight="1" spans="1:4">
      <c r="A57" s="5" t="s">
        <v>1965</v>
      </c>
      <c r="B57" s="8">
        <v>57</v>
      </c>
      <c r="C57" s="5" t="s">
        <v>1965</v>
      </c>
      <c r="D57" s="8">
        <v>0</v>
      </c>
    </row>
    <row r="58" ht="17" customHeight="1" spans="1:4">
      <c r="A58" s="5" t="s">
        <v>1966</v>
      </c>
      <c r="B58" s="8">
        <v>340</v>
      </c>
      <c r="C58" s="5" t="s">
        <v>1966</v>
      </c>
      <c r="D58" s="8">
        <v>0</v>
      </c>
    </row>
    <row r="59" ht="17" customHeight="1" spans="1:4">
      <c r="A59" s="5" t="s">
        <v>1967</v>
      </c>
      <c r="B59" s="8">
        <v>1282</v>
      </c>
      <c r="C59" s="5" t="s">
        <v>1967</v>
      </c>
      <c r="D59" s="8">
        <v>0</v>
      </c>
    </row>
    <row r="60" ht="17" customHeight="1" spans="1:4">
      <c r="A60" s="5" t="s">
        <v>1968</v>
      </c>
      <c r="B60" s="8">
        <v>779</v>
      </c>
      <c r="C60" s="5" t="s">
        <v>1968</v>
      </c>
      <c r="D60" s="8">
        <v>0</v>
      </c>
    </row>
    <row r="61" ht="17" customHeight="1" spans="1:4">
      <c r="A61" s="5" t="s">
        <v>1969</v>
      </c>
      <c r="B61" s="8">
        <v>0</v>
      </c>
      <c r="C61" s="5" t="s">
        <v>1969</v>
      </c>
      <c r="D61" s="8">
        <v>0</v>
      </c>
    </row>
    <row r="62" ht="17" customHeight="1" spans="1:4">
      <c r="A62" s="5" t="s">
        <v>1970</v>
      </c>
      <c r="B62" s="8">
        <v>2423</v>
      </c>
      <c r="C62" s="5" t="s">
        <v>1970</v>
      </c>
      <c r="D62" s="8">
        <v>0</v>
      </c>
    </row>
    <row r="63" ht="17" customHeight="1" spans="1:4">
      <c r="A63" s="5" t="s">
        <v>1971</v>
      </c>
      <c r="B63" s="8">
        <v>589</v>
      </c>
      <c r="C63" s="5" t="s">
        <v>1971</v>
      </c>
      <c r="D63" s="8">
        <v>0</v>
      </c>
    </row>
    <row r="64" ht="17" customHeight="1" spans="1:4">
      <c r="A64" s="5" t="s">
        <v>1972</v>
      </c>
      <c r="B64" s="8">
        <v>145</v>
      </c>
      <c r="C64" s="5" t="s">
        <v>1972</v>
      </c>
      <c r="D64" s="8">
        <v>0</v>
      </c>
    </row>
    <row r="65" ht="17" customHeight="1" spans="1:4">
      <c r="A65" s="5" t="s">
        <v>1973</v>
      </c>
      <c r="B65" s="8">
        <v>139</v>
      </c>
      <c r="C65" s="5" t="s">
        <v>1973</v>
      </c>
      <c r="D65" s="8">
        <v>0</v>
      </c>
    </row>
    <row r="66" ht="17" customHeight="1" spans="1:4">
      <c r="A66" s="5" t="s">
        <v>1974</v>
      </c>
      <c r="B66" s="8">
        <v>0</v>
      </c>
      <c r="C66" s="5" t="s">
        <v>1974</v>
      </c>
      <c r="D66" s="8">
        <v>0</v>
      </c>
    </row>
    <row r="67" ht="17" customHeight="1" spans="1:4">
      <c r="A67" s="5" t="s">
        <v>1975</v>
      </c>
      <c r="B67" s="8">
        <v>121</v>
      </c>
      <c r="C67" s="5" t="s">
        <v>1975</v>
      </c>
      <c r="D67" s="8">
        <v>0</v>
      </c>
    </row>
    <row r="68" ht="17" customHeight="1" spans="1:4">
      <c r="A68" s="5" t="s">
        <v>1976</v>
      </c>
      <c r="B68" s="8">
        <v>0</v>
      </c>
      <c r="C68" s="5" t="s">
        <v>1976</v>
      </c>
      <c r="D68" s="8">
        <v>0</v>
      </c>
    </row>
    <row r="69" ht="17" customHeight="1" spans="1:4">
      <c r="A69" s="5" t="s">
        <v>1977</v>
      </c>
      <c r="B69" s="8">
        <v>26</v>
      </c>
      <c r="C69" s="5" t="s">
        <v>1977</v>
      </c>
      <c r="D69" s="8">
        <v>0</v>
      </c>
    </row>
    <row r="70" customHeight="1" spans="1:4">
      <c r="A70" s="5" t="s">
        <v>1978</v>
      </c>
      <c r="B70" s="8">
        <v>982</v>
      </c>
      <c r="C70" s="5" t="s">
        <v>1978</v>
      </c>
      <c r="D70" s="8">
        <v>0</v>
      </c>
    </row>
    <row r="71" ht="17" customHeight="1" spans="1:4">
      <c r="A71" s="5" t="s">
        <v>1979</v>
      </c>
      <c r="B71" s="8">
        <v>50</v>
      </c>
      <c r="C71" s="5" t="s">
        <v>926</v>
      </c>
      <c r="D71" s="8">
        <v>0</v>
      </c>
    </row>
    <row r="72" ht="17" customHeight="1" spans="1:4">
      <c r="A72" s="21" t="s">
        <v>1980</v>
      </c>
      <c r="B72" s="6">
        <f>SUM(B73:B74)</f>
        <v>0</v>
      </c>
      <c r="C72" s="21" t="s">
        <v>1981</v>
      </c>
      <c r="D72" s="6">
        <f>SUM(D73:D74)</f>
        <v>3407</v>
      </c>
    </row>
    <row r="73" ht="17" customHeight="1" spans="1:4">
      <c r="A73" s="5" t="s">
        <v>1982</v>
      </c>
      <c r="B73" s="8">
        <v>0</v>
      </c>
      <c r="C73" s="5" t="s">
        <v>1983</v>
      </c>
      <c r="D73" s="8">
        <v>781</v>
      </c>
    </row>
    <row r="74" ht="17" customHeight="1" spans="1:4">
      <c r="A74" s="5" t="s">
        <v>1984</v>
      </c>
      <c r="B74" s="8">
        <v>0</v>
      </c>
      <c r="C74" s="5" t="s">
        <v>1985</v>
      </c>
      <c r="D74" s="8">
        <v>2626</v>
      </c>
    </row>
    <row r="75" ht="17" customHeight="1" spans="1:4">
      <c r="A75" s="21" t="s">
        <v>1986</v>
      </c>
      <c r="B75" s="11">
        <v>0</v>
      </c>
      <c r="C75" s="5"/>
      <c r="D75" s="25"/>
    </row>
    <row r="76" ht="17" customHeight="1" spans="1:4">
      <c r="A76" s="21" t="s">
        <v>1987</v>
      </c>
      <c r="B76" s="11">
        <v>10209</v>
      </c>
      <c r="C76" s="5"/>
      <c r="D76" s="25"/>
    </row>
    <row r="77" ht="17" customHeight="1" spans="1:4">
      <c r="A77" s="21" t="s">
        <v>1988</v>
      </c>
      <c r="B77" s="6">
        <f>SUM(B78:B81)</f>
        <v>1814</v>
      </c>
      <c r="C77" s="21" t="s">
        <v>1989</v>
      </c>
      <c r="D77" s="7">
        <v>0</v>
      </c>
    </row>
    <row r="78" ht="17" customHeight="1" spans="1:4">
      <c r="A78" s="5" t="s">
        <v>1990</v>
      </c>
      <c r="B78" s="7">
        <v>1814</v>
      </c>
      <c r="C78" s="5"/>
      <c r="D78" s="25"/>
    </row>
    <row r="79" ht="17" customHeight="1" spans="1:4">
      <c r="A79" s="5" t="s">
        <v>1991</v>
      </c>
      <c r="B79" s="7">
        <v>0</v>
      </c>
      <c r="C79" s="5"/>
      <c r="D79" s="25"/>
    </row>
    <row r="80" customHeight="1" spans="1:4">
      <c r="A80" s="5" t="s">
        <v>1992</v>
      </c>
      <c r="B80" s="7">
        <v>0</v>
      </c>
      <c r="C80" s="5"/>
      <c r="D80" s="25"/>
    </row>
    <row r="81" ht="17" customHeight="1" spans="1:4">
      <c r="A81" s="5" t="s">
        <v>1993</v>
      </c>
      <c r="B81" s="7">
        <v>0</v>
      </c>
      <c r="C81" s="5"/>
      <c r="D81" s="25"/>
    </row>
    <row r="82" ht="17" customHeight="1" spans="1:4">
      <c r="A82" s="21" t="s">
        <v>1994</v>
      </c>
      <c r="B82" s="6">
        <f>B83</f>
        <v>0</v>
      </c>
      <c r="C82" s="21" t="s">
        <v>1995</v>
      </c>
      <c r="D82" s="6">
        <f>D83</f>
        <v>9919</v>
      </c>
    </row>
    <row r="83" ht="17" customHeight="1" spans="1:4">
      <c r="A83" s="21" t="s">
        <v>1996</v>
      </c>
      <c r="B83" s="6">
        <f>B84</f>
        <v>0</v>
      </c>
      <c r="C83" s="21" t="s">
        <v>1997</v>
      </c>
      <c r="D83" s="6">
        <f>SUM(D84:D87)</f>
        <v>9919</v>
      </c>
    </row>
    <row r="84" ht="17" customHeight="1" spans="1:4">
      <c r="A84" s="21" t="s">
        <v>1998</v>
      </c>
      <c r="B84" s="6">
        <f>SUM(B85:B88)</f>
        <v>0</v>
      </c>
      <c r="C84" s="5" t="s">
        <v>1999</v>
      </c>
      <c r="D84" s="7">
        <v>9919</v>
      </c>
    </row>
    <row r="85" ht="17" customHeight="1" spans="1:4">
      <c r="A85" s="5" t="s">
        <v>2000</v>
      </c>
      <c r="B85" s="7">
        <v>0</v>
      </c>
      <c r="C85" s="5" t="s">
        <v>2001</v>
      </c>
      <c r="D85" s="7">
        <v>0</v>
      </c>
    </row>
    <row r="86" ht="17" customHeight="1" spans="1:4">
      <c r="A86" s="5" t="s">
        <v>2002</v>
      </c>
      <c r="B86" s="7">
        <v>0</v>
      </c>
      <c r="C86" s="5" t="s">
        <v>2003</v>
      </c>
      <c r="D86" s="7">
        <v>0</v>
      </c>
    </row>
    <row r="87" ht="17" customHeight="1" spans="1:4">
      <c r="A87" s="5" t="s">
        <v>2004</v>
      </c>
      <c r="B87" s="7">
        <v>0</v>
      </c>
      <c r="C87" s="5" t="s">
        <v>2005</v>
      </c>
      <c r="D87" s="7">
        <v>0</v>
      </c>
    </row>
    <row r="88" ht="17" customHeight="1" spans="1:4">
      <c r="A88" s="5" t="s">
        <v>2006</v>
      </c>
      <c r="B88" s="7">
        <v>0</v>
      </c>
      <c r="C88" s="5"/>
      <c r="D88" s="25"/>
    </row>
    <row r="89" ht="17" customHeight="1" spans="1:4">
      <c r="A89" s="21" t="s">
        <v>2007</v>
      </c>
      <c r="B89" s="6">
        <f>B90</f>
        <v>12896</v>
      </c>
      <c r="C89" s="21" t="s">
        <v>2008</v>
      </c>
      <c r="D89" s="6">
        <f>SUM(D90:D93)</f>
        <v>0</v>
      </c>
    </row>
    <row r="90" ht="17" customHeight="1" spans="1:4">
      <c r="A90" s="21" t="s">
        <v>2009</v>
      </c>
      <c r="B90" s="6">
        <f>SUM(B91:B94)</f>
        <v>12896</v>
      </c>
      <c r="C90" s="5" t="s">
        <v>2010</v>
      </c>
      <c r="D90" s="8">
        <v>0</v>
      </c>
    </row>
    <row r="91" ht="17" customHeight="1" spans="1:4">
      <c r="A91" s="5" t="s">
        <v>2011</v>
      </c>
      <c r="B91" s="8">
        <v>12896</v>
      </c>
      <c r="C91" s="5" t="s">
        <v>2012</v>
      </c>
      <c r="D91" s="8">
        <v>0</v>
      </c>
    </row>
    <row r="92" ht="17" customHeight="1" spans="1:4">
      <c r="A92" s="5" t="s">
        <v>2013</v>
      </c>
      <c r="B92" s="8">
        <v>0</v>
      </c>
      <c r="C92" s="5" t="s">
        <v>2014</v>
      </c>
      <c r="D92" s="8">
        <v>0</v>
      </c>
    </row>
    <row r="93" ht="17" customHeight="1" spans="1:4">
      <c r="A93" s="5" t="s">
        <v>2015</v>
      </c>
      <c r="B93" s="8">
        <v>0</v>
      </c>
      <c r="C93" s="5" t="s">
        <v>2016</v>
      </c>
      <c r="D93" s="8">
        <v>0</v>
      </c>
    </row>
    <row r="94" ht="17" customHeight="1" spans="1:4">
      <c r="A94" s="5" t="s">
        <v>2017</v>
      </c>
      <c r="B94" s="8">
        <v>0</v>
      </c>
      <c r="C94" s="5"/>
      <c r="D94" s="25"/>
    </row>
    <row r="95" ht="17" customHeight="1" spans="1:4">
      <c r="A95" s="21" t="s">
        <v>2018</v>
      </c>
      <c r="B95" s="8">
        <v>0</v>
      </c>
      <c r="C95" s="21" t="s">
        <v>2019</v>
      </c>
      <c r="D95" s="7">
        <v>0</v>
      </c>
    </row>
    <row r="96" ht="17" customHeight="1" spans="1:4">
      <c r="A96" s="21" t="s">
        <v>2020</v>
      </c>
      <c r="B96" s="11">
        <v>0</v>
      </c>
      <c r="C96" s="21" t="s">
        <v>2021</v>
      </c>
      <c r="D96" s="7">
        <v>0</v>
      </c>
    </row>
    <row r="97" ht="17" customHeight="1" spans="1:4">
      <c r="A97" s="21" t="s">
        <v>2022</v>
      </c>
      <c r="B97" s="8">
        <v>0</v>
      </c>
      <c r="C97" s="21" t="s">
        <v>2023</v>
      </c>
      <c r="D97" s="7">
        <v>0</v>
      </c>
    </row>
    <row r="98" ht="17" customHeight="1" spans="1:4">
      <c r="A98" s="21" t="s">
        <v>2024</v>
      </c>
      <c r="B98" s="7">
        <v>0</v>
      </c>
      <c r="C98" s="21" t="s">
        <v>2025</v>
      </c>
      <c r="D98" s="7">
        <v>2589</v>
      </c>
    </row>
    <row r="99" ht="17" customHeight="1" spans="1:4">
      <c r="A99" s="21" t="s">
        <v>2026</v>
      </c>
      <c r="B99" s="6">
        <f>SUM(B100:B102)</f>
        <v>0</v>
      </c>
      <c r="C99" s="21" t="s">
        <v>1634</v>
      </c>
      <c r="D99" s="6">
        <f>SUM(D100:D102)</f>
        <v>0</v>
      </c>
    </row>
    <row r="100" ht="17" customHeight="1" spans="1:4">
      <c r="A100" s="5" t="s">
        <v>2027</v>
      </c>
      <c r="B100" s="11">
        <v>0</v>
      </c>
      <c r="C100" s="5" t="s">
        <v>2028</v>
      </c>
      <c r="D100" s="11">
        <v>0</v>
      </c>
    </row>
    <row r="101" ht="17" customHeight="1" spans="1:4">
      <c r="A101" s="5" t="s">
        <v>2029</v>
      </c>
      <c r="B101" s="8">
        <v>0</v>
      </c>
      <c r="C101" s="5" t="s">
        <v>2030</v>
      </c>
      <c r="D101" s="8">
        <v>0</v>
      </c>
    </row>
    <row r="102" ht="17" customHeight="1" spans="1:4">
      <c r="A102" s="5" t="s">
        <v>2031</v>
      </c>
      <c r="B102" s="8">
        <v>0</v>
      </c>
      <c r="C102" s="5" t="s">
        <v>2032</v>
      </c>
      <c r="D102" s="8">
        <v>0</v>
      </c>
    </row>
    <row r="103" ht="17" customHeight="1" spans="1:4">
      <c r="A103" s="21" t="s">
        <v>2033</v>
      </c>
      <c r="B103" s="8">
        <v>0</v>
      </c>
      <c r="C103" s="21" t="s">
        <v>2034</v>
      </c>
      <c r="D103" s="8">
        <v>0</v>
      </c>
    </row>
    <row r="104" ht="17" customHeight="1" spans="1:4">
      <c r="A104" s="21" t="s">
        <v>2035</v>
      </c>
      <c r="B104" s="8">
        <v>0</v>
      </c>
      <c r="C104" s="21" t="s">
        <v>2036</v>
      </c>
      <c r="D104" s="8">
        <v>0</v>
      </c>
    </row>
    <row r="105" ht="17" customHeight="1" spans="1:4">
      <c r="A105" s="5"/>
      <c r="B105" s="25"/>
      <c r="C105" s="21" t="s">
        <v>2037</v>
      </c>
      <c r="D105" s="7">
        <v>0</v>
      </c>
    </row>
    <row r="106" ht="17" customHeight="1" spans="1:4">
      <c r="A106" s="5"/>
      <c r="B106" s="25"/>
      <c r="C106" s="21" t="s">
        <v>2038</v>
      </c>
      <c r="D106" s="6">
        <f>B109-D5-D6-D72-D77-D82-D89-D95-D96-D97-D98-D99-D103-D104-D105</f>
        <v>15158</v>
      </c>
    </row>
    <row r="107" ht="17" customHeight="1" spans="1:4">
      <c r="A107" s="5"/>
      <c r="B107" s="25"/>
      <c r="C107" s="21" t="s">
        <v>2039</v>
      </c>
      <c r="D107" s="7">
        <v>15158</v>
      </c>
    </row>
    <row r="108" ht="17" customHeight="1" spans="1:4">
      <c r="A108" s="5"/>
      <c r="B108" s="25"/>
      <c r="C108" s="21" t="s">
        <v>2040</v>
      </c>
      <c r="D108" s="6">
        <f>D106-D107</f>
        <v>0</v>
      </c>
    </row>
    <row r="109" ht="17" customHeight="1" spans="1:4">
      <c r="A109" s="4" t="s">
        <v>2041</v>
      </c>
      <c r="B109" s="6">
        <f>SUM(B5:B6,B72,B75:B77,B82,B89,B95:B99,B103:B104)</f>
        <v>212506</v>
      </c>
      <c r="C109" s="4" t="s">
        <v>2042</v>
      </c>
      <c r="D109" s="6">
        <f>SUM(D5:D6,D72,D77,D82,D89,D95:D99,D103:D106)</f>
        <v>212506</v>
      </c>
    </row>
  </sheetData>
  <mergeCells count="3">
    <mergeCell ref="A1:D1"/>
    <mergeCell ref="A2:D2"/>
    <mergeCell ref="A3:D3"/>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showGridLines="0" showZeros="0" zoomScaleSheetLayoutView="60" workbookViewId="0">
      <selection activeCell="A1" sqref="A1:H1"/>
    </sheetView>
  </sheetViews>
  <sheetFormatPr defaultColWidth="12.1833333333333" defaultRowHeight="15.55" customHeight="1" outlineLevelCol="7"/>
  <cols>
    <col min="1" max="1" width="9.44166666666667" customWidth="1"/>
    <col min="2" max="2" width="31.1333333333333" customWidth="1"/>
    <col min="3" max="6" width="14.5" customWidth="1"/>
    <col min="7" max="7" width="14.125" customWidth="1"/>
    <col min="8" max="8" width="14.5" customWidth="1"/>
    <col min="9" max="16384" width="12.1833333333333" customWidth="1"/>
  </cols>
  <sheetData>
    <row r="1" ht="34" customHeight="1" spans="1:8">
      <c r="A1" s="13" t="s">
        <v>2043</v>
      </c>
      <c r="B1" s="13"/>
      <c r="C1" s="13"/>
      <c r="D1" s="13"/>
      <c r="E1" s="13"/>
      <c r="F1" s="13"/>
      <c r="G1" s="13"/>
      <c r="H1" s="13"/>
    </row>
    <row r="2" ht="16.95" customHeight="1" spans="1:8">
      <c r="A2" s="14" t="s">
        <v>53</v>
      </c>
      <c r="B2" s="14"/>
      <c r="C2" s="14"/>
      <c r="D2" s="14"/>
      <c r="E2" s="14"/>
      <c r="F2" s="14"/>
      <c r="G2" s="14"/>
      <c r="H2" s="14"/>
    </row>
    <row r="3" ht="16.95" customHeight="1" spans="1:8">
      <c r="A3" s="14" t="s">
        <v>758</v>
      </c>
      <c r="B3" s="14"/>
      <c r="C3" s="14"/>
      <c r="D3" s="14"/>
      <c r="E3" s="14"/>
      <c r="F3" s="14"/>
      <c r="G3" s="14"/>
      <c r="H3" s="14"/>
    </row>
    <row r="4" ht="16.95" customHeight="1" spans="1:8">
      <c r="A4" s="4" t="s">
        <v>97</v>
      </c>
      <c r="B4" s="4" t="s">
        <v>98</v>
      </c>
      <c r="C4" s="4" t="s">
        <v>1804</v>
      </c>
      <c r="D4" s="4" t="s">
        <v>2044</v>
      </c>
      <c r="E4" s="4"/>
      <c r="F4" s="4"/>
      <c r="G4" s="4"/>
      <c r="H4" s="4" t="s">
        <v>1805</v>
      </c>
    </row>
    <row r="5" ht="16.95" customHeight="1" spans="1:8">
      <c r="A5" s="4"/>
      <c r="B5" s="4"/>
      <c r="C5" s="4"/>
      <c r="D5" s="4" t="s">
        <v>2045</v>
      </c>
      <c r="E5" s="4"/>
      <c r="F5" s="4"/>
      <c r="G5" s="19" t="s">
        <v>2046</v>
      </c>
      <c r="H5" s="4"/>
    </row>
    <row r="6" ht="16.95" customHeight="1" spans="1:8">
      <c r="A6" s="4"/>
      <c r="B6" s="4"/>
      <c r="C6" s="4"/>
      <c r="D6" s="4" t="s">
        <v>2047</v>
      </c>
      <c r="E6" s="4" t="s">
        <v>2048</v>
      </c>
      <c r="F6" s="4" t="s">
        <v>2049</v>
      </c>
      <c r="G6" s="19"/>
      <c r="H6" s="4"/>
    </row>
    <row r="7" ht="16.95" customHeight="1" spans="1:8">
      <c r="A7" s="27"/>
      <c r="B7" s="4" t="s">
        <v>100</v>
      </c>
      <c r="C7" s="6">
        <f t="shared" ref="C7:H7" si="0">SUM(C8,C29)</f>
        <v>55761</v>
      </c>
      <c r="D7" s="6">
        <f t="shared" si="0"/>
        <v>0</v>
      </c>
      <c r="E7" s="6">
        <f t="shared" si="0"/>
        <v>0</v>
      </c>
      <c r="F7" s="6">
        <f t="shared" si="0"/>
        <v>0</v>
      </c>
      <c r="G7" s="6">
        <f t="shared" si="0"/>
        <v>-7761</v>
      </c>
      <c r="H7" s="6">
        <f t="shared" si="0"/>
        <v>48000</v>
      </c>
    </row>
    <row r="8" ht="16.95" customHeight="1" spans="1:8">
      <c r="A8" s="27">
        <v>101</v>
      </c>
      <c r="B8" s="21" t="s">
        <v>101</v>
      </c>
      <c r="C8" s="6">
        <f t="shared" ref="C8:H8" si="1">SUM(C9:C28)</f>
        <v>42704</v>
      </c>
      <c r="D8" s="6">
        <f t="shared" si="1"/>
        <v>0</v>
      </c>
      <c r="E8" s="6">
        <f t="shared" si="1"/>
        <v>0</v>
      </c>
      <c r="F8" s="6">
        <f t="shared" si="1"/>
        <v>0</v>
      </c>
      <c r="G8" s="6">
        <f t="shared" si="1"/>
        <v>-4704</v>
      </c>
      <c r="H8" s="6">
        <f t="shared" si="1"/>
        <v>38000</v>
      </c>
    </row>
    <row r="9" ht="16.95" customHeight="1" spans="1:8">
      <c r="A9" s="27">
        <v>10101</v>
      </c>
      <c r="B9" s="5" t="s">
        <v>102</v>
      </c>
      <c r="C9" s="8">
        <v>18383</v>
      </c>
      <c r="D9" s="6">
        <f t="shared" ref="D9:D28" si="2">E9+F9</f>
        <v>0</v>
      </c>
      <c r="E9" s="8">
        <v>0</v>
      </c>
      <c r="F9" s="8">
        <v>0</v>
      </c>
      <c r="G9" s="8">
        <v>-1583</v>
      </c>
      <c r="H9" s="6">
        <f t="shared" ref="H9:H28" si="3">C9+D9+G9</f>
        <v>16800</v>
      </c>
    </row>
    <row r="10" ht="16.95" customHeight="1" spans="1:8">
      <c r="A10" s="27">
        <v>10102</v>
      </c>
      <c r="B10" s="5" t="s">
        <v>150</v>
      </c>
      <c r="C10" s="8">
        <v>0</v>
      </c>
      <c r="D10" s="6">
        <f t="shared" si="2"/>
        <v>0</v>
      </c>
      <c r="E10" s="8">
        <v>0</v>
      </c>
      <c r="F10" s="8">
        <v>0</v>
      </c>
      <c r="G10" s="8">
        <v>0</v>
      </c>
      <c r="H10" s="6">
        <f t="shared" si="3"/>
        <v>0</v>
      </c>
    </row>
    <row r="11" ht="16.95" customHeight="1" spans="1:8">
      <c r="A11" s="27">
        <v>10104</v>
      </c>
      <c r="B11" s="5" t="s">
        <v>170</v>
      </c>
      <c r="C11" s="8">
        <v>499</v>
      </c>
      <c r="D11" s="6">
        <f t="shared" si="2"/>
        <v>0</v>
      </c>
      <c r="E11" s="8">
        <v>0</v>
      </c>
      <c r="F11" s="8">
        <v>0</v>
      </c>
      <c r="G11" s="8">
        <v>100</v>
      </c>
      <c r="H11" s="6">
        <f t="shared" si="3"/>
        <v>599</v>
      </c>
    </row>
    <row r="12" customHeight="1" spans="1:8">
      <c r="A12" s="27">
        <v>10105</v>
      </c>
      <c r="B12" s="5" t="s">
        <v>273</v>
      </c>
      <c r="C12" s="8">
        <v>0</v>
      </c>
      <c r="D12" s="6">
        <f t="shared" si="2"/>
        <v>0</v>
      </c>
      <c r="E12" s="8">
        <v>0</v>
      </c>
      <c r="F12" s="8">
        <v>0</v>
      </c>
      <c r="G12" s="8">
        <v>0</v>
      </c>
      <c r="H12" s="6">
        <f t="shared" si="3"/>
        <v>0</v>
      </c>
    </row>
    <row r="13" ht="17.25" customHeight="1" spans="1:8">
      <c r="A13" s="27">
        <v>10106</v>
      </c>
      <c r="B13" s="5" t="s">
        <v>2050</v>
      </c>
      <c r="C13" s="8">
        <v>1087</v>
      </c>
      <c r="D13" s="6">
        <f t="shared" si="2"/>
        <v>0</v>
      </c>
      <c r="E13" s="8">
        <v>0</v>
      </c>
      <c r="F13" s="8">
        <v>0</v>
      </c>
      <c r="G13" s="8">
        <v>-487</v>
      </c>
      <c r="H13" s="6">
        <f t="shared" si="3"/>
        <v>600</v>
      </c>
    </row>
    <row r="14" ht="16.95" customHeight="1" spans="1:8">
      <c r="A14" s="27">
        <v>10107</v>
      </c>
      <c r="B14" s="5" t="s">
        <v>346</v>
      </c>
      <c r="C14" s="8">
        <v>7255</v>
      </c>
      <c r="D14" s="6">
        <f t="shared" si="2"/>
        <v>0</v>
      </c>
      <c r="E14" s="8">
        <v>0</v>
      </c>
      <c r="F14" s="8">
        <v>0</v>
      </c>
      <c r="G14" s="8">
        <v>-2755</v>
      </c>
      <c r="H14" s="6">
        <f t="shared" si="3"/>
        <v>4500</v>
      </c>
    </row>
    <row r="15" ht="16.95" customHeight="1" spans="1:8">
      <c r="A15" s="27">
        <v>10109</v>
      </c>
      <c r="B15" s="5" t="s">
        <v>351</v>
      </c>
      <c r="C15" s="8">
        <v>4930</v>
      </c>
      <c r="D15" s="6">
        <f t="shared" si="2"/>
        <v>0</v>
      </c>
      <c r="E15" s="8">
        <v>0</v>
      </c>
      <c r="F15" s="8">
        <v>0</v>
      </c>
      <c r="G15" s="8">
        <v>-230</v>
      </c>
      <c r="H15" s="6">
        <f t="shared" si="3"/>
        <v>4700</v>
      </c>
    </row>
    <row r="16" ht="16.95" customHeight="1" spans="1:8">
      <c r="A16" s="27">
        <v>10110</v>
      </c>
      <c r="B16" s="5" t="s">
        <v>365</v>
      </c>
      <c r="C16" s="8">
        <v>2672</v>
      </c>
      <c r="D16" s="6">
        <f t="shared" si="2"/>
        <v>0</v>
      </c>
      <c r="E16" s="8">
        <v>0</v>
      </c>
      <c r="F16" s="8">
        <v>0</v>
      </c>
      <c r="G16" s="8">
        <v>-372</v>
      </c>
      <c r="H16" s="6">
        <f t="shared" si="3"/>
        <v>2300</v>
      </c>
    </row>
    <row r="17" ht="16.95" customHeight="1" spans="1:8">
      <c r="A17" s="27">
        <v>10111</v>
      </c>
      <c r="B17" s="5" t="s">
        <v>374</v>
      </c>
      <c r="C17" s="8">
        <v>1867</v>
      </c>
      <c r="D17" s="6">
        <f t="shared" si="2"/>
        <v>0</v>
      </c>
      <c r="E17" s="8">
        <v>0</v>
      </c>
      <c r="F17" s="8">
        <v>0</v>
      </c>
      <c r="G17" s="8">
        <v>120</v>
      </c>
      <c r="H17" s="6">
        <f t="shared" si="3"/>
        <v>1987</v>
      </c>
    </row>
    <row r="18" ht="16.95" customHeight="1" spans="1:8">
      <c r="A18" s="27">
        <v>10112</v>
      </c>
      <c r="B18" s="5" t="s">
        <v>380</v>
      </c>
      <c r="C18" s="8">
        <v>3094</v>
      </c>
      <c r="D18" s="6">
        <f t="shared" si="2"/>
        <v>0</v>
      </c>
      <c r="E18" s="8">
        <v>0</v>
      </c>
      <c r="F18" s="8">
        <v>0</v>
      </c>
      <c r="G18" s="8">
        <v>-594</v>
      </c>
      <c r="H18" s="6">
        <f t="shared" si="3"/>
        <v>2500</v>
      </c>
    </row>
    <row r="19" ht="16.95" customHeight="1" spans="1:8">
      <c r="A19" s="27">
        <v>10113</v>
      </c>
      <c r="B19" s="5" t="s">
        <v>389</v>
      </c>
      <c r="C19" s="8">
        <v>450</v>
      </c>
      <c r="D19" s="6">
        <f t="shared" si="2"/>
        <v>0</v>
      </c>
      <c r="E19" s="8">
        <v>0</v>
      </c>
      <c r="F19" s="8">
        <v>0</v>
      </c>
      <c r="G19" s="8">
        <v>850</v>
      </c>
      <c r="H19" s="6">
        <f t="shared" si="3"/>
        <v>1300</v>
      </c>
    </row>
    <row r="20" ht="16.95" customHeight="1" spans="1:8">
      <c r="A20" s="27">
        <v>10114</v>
      </c>
      <c r="B20" s="5" t="s">
        <v>2051</v>
      </c>
      <c r="C20" s="8">
        <v>1114</v>
      </c>
      <c r="D20" s="6">
        <f t="shared" si="2"/>
        <v>0</v>
      </c>
      <c r="E20" s="8">
        <v>0</v>
      </c>
      <c r="F20" s="8">
        <v>0</v>
      </c>
      <c r="G20" s="8">
        <v>0</v>
      </c>
      <c r="H20" s="6">
        <f t="shared" si="3"/>
        <v>1114</v>
      </c>
    </row>
    <row r="21" ht="16.95" customHeight="1" spans="1:8">
      <c r="A21" s="27">
        <v>10115</v>
      </c>
      <c r="B21" s="5" t="s">
        <v>2052</v>
      </c>
      <c r="C21" s="8">
        <v>0</v>
      </c>
      <c r="D21" s="6">
        <f t="shared" si="2"/>
        <v>0</v>
      </c>
      <c r="E21" s="8">
        <v>0</v>
      </c>
      <c r="F21" s="8">
        <v>0</v>
      </c>
      <c r="G21" s="8">
        <v>0</v>
      </c>
      <c r="H21" s="6">
        <f t="shared" si="3"/>
        <v>0</v>
      </c>
    </row>
    <row r="22" ht="16.95" customHeight="1" spans="1:8">
      <c r="A22" s="27">
        <v>10116</v>
      </c>
      <c r="B22" s="5" t="s">
        <v>2053</v>
      </c>
      <c r="C22" s="8">
        <v>0</v>
      </c>
      <c r="D22" s="6">
        <f t="shared" si="2"/>
        <v>0</v>
      </c>
      <c r="E22" s="8">
        <v>0</v>
      </c>
      <c r="F22" s="8">
        <v>0</v>
      </c>
      <c r="G22" s="8">
        <v>0</v>
      </c>
      <c r="H22" s="6">
        <f t="shared" si="3"/>
        <v>0</v>
      </c>
    </row>
    <row r="23" ht="16.95" customHeight="1" spans="1:8">
      <c r="A23" s="27">
        <v>10117</v>
      </c>
      <c r="B23" s="5" t="s">
        <v>2054</v>
      </c>
      <c r="C23" s="8">
        <v>0</v>
      </c>
      <c r="D23" s="6">
        <f t="shared" si="2"/>
        <v>0</v>
      </c>
      <c r="E23" s="8">
        <v>0</v>
      </c>
      <c r="F23" s="8">
        <v>0</v>
      </c>
      <c r="G23" s="8">
        <v>0</v>
      </c>
      <c r="H23" s="6">
        <f t="shared" si="3"/>
        <v>0</v>
      </c>
    </row>
    <row r="24" ht="16.95" customHeight="1" spans="1:8">
      <c r="A24" s="27">
        <v>10118</v>
      </c>
      <c r="B24" s="5" t="s">
        <v>2055</v>
      </c>
      <c r="C24" s="8">
        <v>0</v>
      </c>
      <c r="D24" s="6">
        <f t="shared" si="2"/>
        <v>0</v>
      </c>
      <c r="E24" s="8">
        <v>0</v>
      </c>
      <c r="F24" s="8">
        <v>0</v>
      </c>
      <c r="G24" s="8">
        <v>590</v>
      </c>
      <c r="H24" s="6">
        <f t="shared" si="3"/>
        <v>590</v>
      </c>
    </row>
    <row r="25" ht="16.95" customHeight="1" spans="1:8">
      <c r="A25" s="27">
        <v>10119</v>
      </c>
      <c r="B25" s="5" t="s">
        <v>2056</v>
      </c>
      <c r="C25" s="8">
        <v>1005</v>
      </c>
      <c r="D25" s="6">
        <f t="shared" si="2"/>
        <v>0</v>
      </c>
      <c r="E25" s="8">
        <v>0</v>
      </c>
      <c r="F25" s="8">
        <v>0</v>
      </c>
      <c r="G25" s="8">
        <v>-275</v>
      </c>
      <c r="H25" s="6">
        <f t="shared" si="3"/>
        <v>730</v>
      </c>
    </row>
    <row r="26" ht="16.95" customHeight="1" spans="1:8">
      <c r="A26" s="27">
        <v>10120</v>
      </c>
      <c r="B26" s="5" t="s">
        <v>2057</v>
      </c>
      <c r="C26" s="8">
        <v>0</v>
      </c>
      <c r="D26" s="6">
        <f t="shared" si="2"/>
        <v>0</v>
      </c>
      <c r="E26" s="8">
        <v>0</v>
      </c>
      <c r="F26" s="8">
        <v>0</v>
      </c>
      <c r="G26" s="8">
        <v>0</v>
      </c>
      <c r="H26" s="6">
        <f t="shared" si="3"/>
        <v>0</v>
      </c>
    </row>
    <row r="27" customHeight="1" spans="1:8">
      <c r="A27" s="27">
        <v>10121</v>
      </c>
      <c r="B27" s="5" t="s">
        <v>2058</v>
      </c>
      <c r="C27" s="8">
        <v>348</v>
      </c>
      <c r="D27" s="6">
        <f t="shared" si="2"/>
        <v>0</v>
      </c>
      <c r="E27" s="8">
        <v>0</v>
      </c>
      <c r="F27" s="8">
        <v>0</v>
      </c>
      <c r="G27" s="8">
        <v>-68</v>
      </c>
      <c r="H27" s="6">
        <f t="shared" si="3"/>
        <v>280</v>
      </c>
    </row>
    <row r="28" ht="16.95" customHeight="1" spans="1:8">
      <c r="A28" s="27">
        <v>10199</v>
      </c>
      <c r="B28" s="5" t="s">
        <v>2059</v>
      </c>
      <c r="C28" s="8">
        <v>0</v>
      </c>
      <c r="D28" s="6">
        <f t="shared" si="2"/>
        <v>0</v>
      </c>
      <c r="E28" s="8">
        <v>0</v>
      </c>
      <c r="F28" s="8">
        <v>0</v>
      </c>
      <c r="G28" s="8">
        <v>0</v>
      </c>
      <c r="H28" s="6">
        <f t="shared" si="3"/>
        <v>0</v>
      </c>
    </row>
    <row r="29" ht="16.95" customHeight="1" spans="1:8">
      <c r="A29" s="27">
        <v>103</v>
      </c>
      <c r="B29" s="21" t="s">
        <v>434</v>
      </c>
      <c r="C29" s="6">
        <f t="shared" ref="C29:H29" si="4">SUM(C30:C37)</f>
        <v>13057</v>
      </c>
      <c r="D29" s="6">
        <f t="shared" si="4"/>
        <v>0</v>
      </c>
      <c r="E29" s="6">
        <f t="shared" si="4"/>
        <v>0</v>
      </c>
      <c r="F29" s="6">
        <f t="shared" si="4"/>
        <v>0</v>
      </c>
      <c r="G29" s="6">
        <f t="shared" si="4"/>
        <v>-3057</v>
      </c>
      <c r="H29" s="6">
        <f t="shared" si="4"/>
        <v>10000</v>
      </c>
    </row>
    <row r="30" ht="16.95" customHeight="1" spans="1:8">
      <c r="A30" s="27">
        <v>10302</v>
      </c>
      <c r="B30" s="5" t="s">
        <v>435</v>
      </c>
      <c r="C30" s="8">
        <v>2930</v>
      </c>
      <c r="D30" s="6">
        <f t="shared" ref="D30:D37" si="5">E30+F30</f>
        <v>0</v>
      </c>
      <c r="E30" s="8">
        <v>0</v>
      </c>
      <c r="F30" s="8">
        <v>0</v>
      </c>
      <c r="G30" s="8">
        <v>0</v>
      </c>
      <c r="H30" s="6">
        <f t="shared" ref="H30:H37" si="6">C30+D30+G30</f>
        <v>2930</v>
      </c>
    </row>
    <row r="31" ht="16.95" customHeight="1" spans="1:8">
      <c r="A31" s="27">
        <v>10304</v>
      </c>
      <c r="B31" s="5" t="s">
        <v>460</v>
      </c>
      <c r="C31" s="8">
        <v>5625</v>
      </c>
      <c r="D31" s="6">
        <f t="shared" si="5"/>
        <v>0</v>
      </c>
      <c r="E31" s="8">
        <v>0</v>
      </c>
      <c r="F31" s="8">
        <v>0</v>
      </c>
      <c r="G31" s="8">
        <v>-2920</v>
      </c>
      <c r="H31" s="6">
        <f t="shared" si="6"/>
        <v>2705</v>
      </c>
    </row>
    <row r="32" ht="16.95" customHeight="1" spans="1:8">
      <c r="A32" s="27">
        <v>10305</v>
      </c>
      <c r="B32" s="5" t="s">
        <v>642</v>
      </c>
      <c r="C32" s="8">
        <v>2430</v>
      </c>
      <c r="D32" s="6">
        <f t="shared" si="5"/>
        <v>0</v>
      </c>
      <c r="E32" s="8">
        <v>0</v>
      </c>
      <c r="F32" s="8">
        <v>0</v>
      </c>
      <c r="G32" s="8">
        <v>363</v>
      </c>
      <c r="H32" s="6">
        <f t="shared" si="6"/>
        <v>2793</v>
      </c>
    </row>
    <row r="33" ht="16.95" customHeight="1" spans="1:8">
      <c r="A33" s="27">
        <v>10306</v>
      </c>
      <c r="B33" s="5" t="s">
        <v>672</v>
      </c>
      <c r="C33" s="8">
        <v>0</v>
      </c>
      <c r="D33" s="6">
        <f t="shared" si="5"/>
        <v>0</v>
      </c>
      <c r="E33" s="8">
        <v>0</v>
      </c>
      <c r="F33" s="8">
        <v>0</v>
      </c>
      <c r="G33" s="8">
        <v>0</v>
      </c>
      <c r="H33" s="6">
        <f t="shared" si="6"/>
        <v>0</v>
      </c>
    </row>
    <row r="34" ht="16.95" customHeight="1" spans="1:8">
      <c r="A34" s="27">
        <v>10307</v>
      </c>
      <c r="B34" s="5" t="s">
        <v>691</v>
      </c>
      <c r="C34" s="8">
        <v>1944</v>
      </c>
      <c r="D34" s="6">
        <f t="shared" si="5"/>
        <v>0</v>
      </c>
      <c r="E34" s="8">
        <v>0</v>
      </c>
      <c r="F34" s="8">
        <v>0</v>
      </c>
      <c r="G34" s="8">
        <v>-560</v>
      </c>
      <c r="H34" s="6">
        <f t="shared" si="6"/>
        <v>1384</v>
      </c>
    </row>
    <row r="35" ht="16.95" customHeight="1" spans="1:8">
      <c r="A35" s="27">
        <v>10308</v>
      </c>
      <c r="B35" s="5" t="s">
        <v>740</v>
      </c>
      <c r="C35" s="8">
        <v>46</v>
      </c>
      <c r="D35" s="6">
        <f t="shared" si="5"/>
        <v>0</v>
      </c>
      <c r="E35" s="8">
        <v>0</v>
      </c>
      <c r="F35" s="8">
        <v>0</v>
      </c>
      <c r="G35" s="8">
        <v>60</v>
      </c>
      <c r="H35" s="6">
        <f t="shared" si="6"/>
        <v>106</v>
      </c>
    </row>
    <row r="36" ht="16.95" customHeight="1" spans="1:8">
      <c r="A36" s="27">
        <v>10309</v>
      </c>
      <c r="B36" s="5" t="s">
        <v>743</v>
      </c>
      <c r="C36" s="8">
        <v>82</v>
      </c>
      <c r="D36" s="6">
        <f t="shared" si="5"/>
        <v>0</v>
      </c>
      <c r="E36" s="8">
        <v>0</v>
      </c>
      <c r="F36" s="8">
        <v>0</v>
      </c>
      <c r="G36" s="8">
        <v>0</v>
      </c>
      <c r="H36" s="6">
        <f t="shared" si="6"/>
        <v>82</v>
      </c>
    </row>
    <row r="37" ht="16.95" customHeight="1" spans="1:8">
      <c r="A37" s="27">
        <v>10399</v>
      </c>
      <c r="B37" s="5" t="s">
        <v>2060</v>
      </c>
      <c r="C37" s="8">
        <v>0</v>
      </c>
      <c r="D37" s="6">
        <f t="shared" si="5"/>
        <v>0</v>
      </c>
      <c r="E37" s="8">
        <v>0</v>
      </c>
      <c r="F37" s="8">
        <v>0</v>
      </c>
      <c r="G37" s="8">
        <v>0</v>
      </c>
      <c r="H37" s="6">
        <f t="shared" si="6"/>
        <v>0</v>
      </c>
    </row>
  </sheetData>
  <mergeCells count="10">
    <mergeCell ref="A1:H1"/>
    <mergeCell ref="A2:H2"/>
    <mergeCell ref="A3:H3"/>
    <mergeCell ref="D4:G4"/>
    <mergeCell ref="D5:F5"/>
    <mergeCell ref="A4:A6"/>
    <mergeCell ref="B4:B6"/>
    <mergeCell ref="C4:C6"/>
    <mergeCell ref="G5:G6"/>
    <mergeCell ref="H4:H6"/>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31"/>
  <sheetViews>
    <sheetView showGridLines="0" showZeros="0" zoomScaleSheetLayoutView="60" workbookViewId="0">
      <selection activeCell="A1" sqref="A1:W1"/>
    </sheetView>
  </sheetViews>
  <sheetFormatPr defaultColWidth="12.1833333333333" defaultRowHeight="16.95" customHeight="1"/>
  <cols>
    <col min="1" max="1" width="9.44166666666667" customWidth="1"/>
    <col min="2" max="2" width="34.25" customWidth="1"/>
    <col min="3" max="23" width="15.5" customWidth="1"/>
    <col min="24" max="16384" width="12.1833333333333" customWidth="1"/>
  </cols>
  <sheetData>
    <row r="1" ht="34" customHeight="1" spans="1:23">
      <c r="A1" s="13" t="s">
        <v>2061</v>
      </c>
      <c r="B1" s="13"/>
      <c r="C1" s="13"/>
      <c r="D1" s="13"/>
      <c r="E1" s="13"/>
      <c r="F1" s="13"/>
      <c r="G1" s="13"/>
      <c r="H1" s="13"/>
      <c r="I1" s="13"/>
      <c r="J1" s="13"/>
      <c r="K1" s="13"/>
      <c r="L1" s="13"/>
      <c r="M1" s="13"/>
      <c r="N1" s="13"/>
      <c r="O1" s="13"/>
      <c r="P1" s="13"/>
      <c r="Q1" s="13"/>
      <c r="R1" s="13"/>
      <c r="S1" s="13"/>
      <c r="T1" s="13"/>
      <c r="U1" s="13"/>
      <c r="V1" s="13"/>
      <c r="W1" s="13"/>
    </row>
    <row r="2" customHeight="1" spans="1:23">
      <c r="A2" s="14" t="s">
        <v>55</v>
      </c>
      <c r="B2" s="14"/>
      <c r="C2" s="14"/>
      <c r="D2" s="14"/>
      <c r="E2" s="14"/>
      <c r="F2" s="14"/>
      <c r="G2" s="14"/>
      <c r="H2" s="14"/>
      <c r="I2" s="14"/>
      <c r="J2" s="14"/>
      <c r="K2" s="14"/>
      <c r="L2" s="14"/>
      <c r="M2" s="14"/>
      <c r="N2" s="14"/>
      <c r="O2" s="14"/>
      <c r="P2" s="14"/>
      <c r="Q2" s="14"/>
      <c r="R2" s="14"/>
      <c r="S2" s="14"/>
      <c r="T2" s="14"/>
      <c r="U2" s="14"/>
      <c r="V2" s="14"/>
      <c r="W2" s="14"/>
    </row>
    <row r="3" customHeight="1" spans="1:23">
      <c r="A3" s="14" t="s">
        <v>758</v>
      </c>
      <c r="B3" s="14"/>
      <c r="C3" s="14"/>
      <c r="D3" s="14"/>
      <c r="E3" s="14"/>
      <c r="F3" s="14"/>
      <c r="G3" s="14"/>
      <c r="H3" s="14"/>
      <c r="I3" s="14"/>
      <c r="J3" s="14"/>
      <c r="K3" s="14"/>
      <c r="L3" s="14"/>
      <c r="M3" s="14"/>
      <c r="N3" s="14"/>
      <c r="O3" s="14"/>
      <c r="P3" s="14"/>
      <c r="Q3" s="14"/>
      <c r="R3" s="14"/>
      <c r="S3" s="14"/>
      <c r="T3" s="14"/>
      <c r="U3" s="14"/>
      <c r="V3" s="14"/>
      <c r="W3" s="14"/>
    </row>
    <row r="4" s="12" customFormat="1" customHeight="1" spans="1:23">
      <c r="A4" s="19" t="s">
        <v>97</v>
      </c>
      <c r="B4" s="19" t="s">
        <v>98</v>
      </c>
      <c r="C4" s="19" t="s">
        <v>1804</v>
      </c>
      <c r="D4" s="4" t="s">
        <v>2044</v>
      </c>
      <c r="E4" s="4"/>
      <c r="F4" s="4"/>
      <c r="G4" s="4"/>
      <c r="H4" s="4"/>
      <c r="I4" s="4"/>
      <c r="J4" s="4"/>
      <c r="K4" s="4"/>
      <c r="L4" s="4"/>
      <c r="M4" s="4"/>
      <c r="N4" s="4"/>
      <c r="O4" s="4"/>
      <c r="P4" s="4"/>
      <c r="Q4" s="4"/>
      <c r="R4" s="4"/>
      <c r="S4" s="4"/>
      <c r="T4" s="19" t="s">
        <v>1805</v>
      </c>
      <c r="U4" s="19" t="s">
        <v>99</v>
      </c>
      <c r="V4" s="19" t="s">
        <v>2062</v>
      </c>
      <c r="W4" s="19" t="s">
        <v>2063</v>
      </c>
    </row>
    <row r="5" s="33" customFormat="1" customHeight="1" spans="1:23">
      <c r="A5" s="19"/>
      <c r="B5" s="19"/>
      <c r="C5" s="19"/>
      <c r="D5" s="19" t="s">
        <v>2047</v>
      </c>
      <c r="E5" s="19" t="s">
        <v>2064</v>
      </c>
      <c r="F5" s="19" t="s">
        <v>2065</v>
      </c>
      <c r="G5" s="19" t="s">
        <v>2066</v>
      </c>
      <c r="H5" s="19" t="s">
        <v>2067</v>
      </c>
      <c r="I5" s="19" t="s">
        <v>2068</v>
      </c>
      <c r="J5" s="19" t="s">
        <v>1994</v>
      </c>
      <c r="K5" s="19" t="s">
        <v>2007</v>
      </c>
      <c r="L5" s="19" t="s">
        <v>2069</v>
      </c>
      <c r="M5" s="19" t="s">
        <v>2070</v>
      </c>
      <c r="N5" s="19" t="s">
        <v>2071</v>
      </c>
      <c r="O5" s="19" t="s">
        <v>2024</v>
      </c>
      <c r="P5" s="19" t="s">
        <v>2072</v>
      </c>
      <c r="Q5" s="19" t="s">
        <v>2025</v>
      </c>
      <c r="R5" s="19" t="s">
        <v>2073</v>
      </c>
      <c r="S5" s="19" t="s">
        <v>2049</v>
      </c>
      <c r="T5" s="19"/>
      <c r="U5" s="19"/>
      <c r="V5" s="19"/>
      <c r="W5" s="19"/>
    </row>
    <row r="6" s="33" customFormat="1" customHeight="1" spans="1:23">
      <c r="A6" s="19"/>
      <c r="B6" s="19"/>
      <c r="C6" s="19"/>
      <c r="D6" s="19"/>
      <c r="E6" s="19"/>
      <c r="F6" s="19"/>
      <c r="G6" s="19"/>
      <c r="H6" s="19"/>
      <c r="I6" s="19"/>
      <c r="J6" s="19"/>
      <c r="K6" s="19"/>
      <c r="L6" s="19"/>
      <c r="M6" s="19"/>
      <c r="N6" s="19"/>
      <c r="O6" s="19"/>
      <c r="P6" s="19"/>
      <c r="Q6" s="19"/>
      <c r="R6" s="19"/>
      <c r="S6" s="19"/>
      <c r="T6" s="19"/>
      <c r="U6" s="19"/>
      <c r="V6" s="19"/>
      <c r="W6" s="19"/>
    </row>
    <row r="7" customHeight="1" spans="1:23">
      <c r="A7" s="27"/>
      <c r="B7" s="4" t="s">
        <v>759</v>
      </c>
      <c r="C7" s="6">
        <f t="shared" ref="C7:W7" si="0">SUM(C8,C36,C46,C52,C64,C75,C86,C93,C115,C129,C145,C152,C161,C169,C177,C181,C187,C197,C201,C205,C211,C220,C221,C224,C228)</f>
        <v>163418</v>
      </c>
      <c r="D7" s="6">
        <f t="shared" si="0"/>
        <v>33173</v>
      </c>
      <c r="E7" s="6">
        <f t="shared" si="0"/>
        <v>0</v>
      </c>
      <c r="F7" s="6">
        <f t="shared" si="0"/>
        <v>34366</v>
      </c>
      <c r="G7" s="6">
        <f t="shared" si="0"/>
        <v>6674</v>
      </c>
      <c r="H7" s="6">
        <f t="shared" si="0"/>
        <v>0</v>
      </c>
      <c r="I7" s="6">
        <f t="shared" si="0"/>
        <v>1814</v>
      </c>
      <c r="J7" s="6">
        <f t="shared" si="0"/>
        <v>0</v>
      </c>
      <c r="K7" s="6">
        <f t="shared" si="0"/>
        <v>0</v>
      </c>
      <c r="L7" s="6">
        <f t="shared" si="0"/>
        <v>0</v>
      </c>
      <c r="M7" s="6">
        <f t="shared" si="0"/>
        <v>0</v>
      </c>
      <c r="N7" s="6">
        <f t="shared" si="0"/>
        <v>0</v>
      </c>
      <c r="O7" s="6">
        <f t="shared" si="0"/>
        <v>0</v>
      </c>
      <c r="P7" s="6">
        <f t="shared" si="0"/>
        <v>0</v>
      </c>
      <c r="Q7" s="6">
        <f t="shared" si="0"/>
        <v>-1814</v>
      </c>
      <c r="R7" s="6">
        <f t="shared" si="0"/>
        <v>0</v>
      </c>
      <c r="S7" s="6">
        <f t="shared" si="0"/>
        <v>-7867</v>
      </c>
      <c r="T7" s="6">
        <f t="shared" si="0"/>
        <v>196591</v>
      </c>
      <c r="U7" s="6">
        <f t="shared" si="0"/>
        <v>181433</v>
      </c>
      <c r="V7" s="6">
        <f t="shared" si="0"/>
        <v>15158</v>
      </c>
      <c r="W7" s="6">
        <f t="shared" si="0"/>
        <v>15158</v>
      </c>
    </row>
    <row r="8" customHeight="1" spans="1:23">
      <c r="A8" s="27">
        <v>201</v>
      </c>
      <c r="B8" s="15" t="s">
        <v>760</v>
      </c>
      <c r="C8" s="6">
        <f t="shared" ref="C8:W8" si="1">SUM(C9:C35)</f>
        <v>19852</v>
      </c>
      <c r="D8" s="6">
        <f t="shared" si="1"/>
        <v>2288</v>
      </c>
      <c r="E8" s="6">
        <f t="shared" si="1"/>
        <v>0</v>
      </c>
      <c r="F8" s="6">
        <f t="shared" si="1"/>
        <v>1629</v>
      </c>
      <c r="G8" s="6">
        <f t="shared" si="1"/>
        <v>659</v>
      </c>
      <c r="H8" s="6">
        <f t="shared" si="1"/>
        <v>0</v>
      </c>
      <c r="I8" s="6">
        <f t="shared" si="1"/>
        <v>0</v>
      </c>
      <c r="J8" s="6">
        <f t="shared" si="1"/>
        <v>0</v>
      </c>
      <c r="K8" s="6">
        <f t="shared" si="1"/>
        <v>0</v>
      </c>
      <c r="L8" s="6">
        <f t="shared" si="1"/>
        <v>0</v>
      </c>
      <c r="M8" s="6">
        <f t="shared" si="1"/>
        <v>0</v>
      </c>
      <c r="N8" s="6">
        <f t="shared" si="1"/>
        <v>0</v>
      </c>
      <c r="O8" s="6">
        <f t="shared" si="1"/>
        <v>0</v>
      </c>
      <c r="P8" s="6">
        <f t="shared" si="1"/>
        <v>0</v>
      </c>
      <c r="Q8" s="6">
        <f t="shared" si="1"/>
        <v>0</v>
      </c>
      <c r="R8" s="6">
        <f t="shared" si="1"/>
        <v>0</v>
      </c>
      <c r="S8" s="6">
        <f t="shared" si="1"/>
        <v>0</v>
      </c>
      <c r="T8" s="6">
        <f t="shared" si="1"/>
        <v>22140</v>
      </c>
      <c r="U8" s="6">
        <f t="shared" si="1"/>
        <v>21930</v>
      </c>
      <c r="V8" s="6">
        <f t="shared" si="1"/>
        <v>210</v>
      </c>
      <c r="W8" s="6">
        <f t="shared" si="1"/>
        <v>210</v>
      </c>
    </row>
    <row r="9" customHeight="1" spans="1:23">
      <c r="A9" s="27">
        <v>20101</v>
      </c>
      <c r="B9" s="27" t="s">
        <v>761</v>
      </c>
      <c r="C9" s="8">
        <v>663</v>
      </c>
      <c r="D9" s="6">
        <f t="shared" ref="D9:D35" si="2">SUM(E9:S9)</f>
        <v>-284</v>
      </c>
      <c r="E9" s="8">
        <v>0</v>
      </c>
      <c r="F9" s="8">
        <v>0</v>
      </c>
      <c r="G9" s="8">
        <v>0</v>
      </c>
      <c r="H9" s="11">
        <v>0</v>
      </c>
      <c r="I9" s="7">
        <v>0</v>
      </c>
      <c r="J9" s="8">
        <v>0</v>
      </c>
      <c r="K9" s="8">
        <v>0</v>
      </c>
      <c r="L9" s="7">
        <v>0</v>
      </c>
      <c r="M9" s="8">
        <v>-284</v>
      </c>
      <c r="N9" s="8">
        <v>0</v>
      </c>
      <c r="O9" s="7">
        <v>0</v>
      </c>
      <c r="P9" s="8">
        <v>0</v>
      </c>
      <c r="Q9" s="7">
        <v>0</v>
      </c>
      <c r="R9" s="8">
        <v>0</v>
      </c>
      <c r="S9" s="8">
        <v>0</v>
      </c>
      <c r="T9" s="6">
        <f t="shared" ref="T9:T35" si="3">C9+D9</f>
        <v>379</v>
      </c>
      <c r="U9" s="6">
        <f>'L02'!C7</f>
        <v>379</v>
      </c>
      <c r="V9" s="6">
        <f t="shared" ref="V9:V35" si="4">T9-U9</f>
        <v>0</v>
      </c>
      <c r="W9" s="7">
        <v>0</v>
      </c>
    </row>
    <row r="10" customHeight="1" spans="1:23">
      <c r="A10" s="27">
        <v>20102</v>
      </c>
      <c r="B10" s="27" t="s">
        <v>773</v>
      </c>
      <c r="C10" s="8">
        <v>256</v>
      </c>
      <c r="D10" s="6">
        <f t="shared" si="2"/>
        <v>-28</v>
      </c>
      <c r="E10" s="8">
        <v>0</v>
      </c>
      <c r="F10" s="8">
        <v>0</v>
      </c>
      <c r="G10" s="8">
        <v>0</v>
      </c>
      <c r="H10" s="11">
        <v>0</v>
      </c>
      <c r="I10" s="7">
        <v>0</v>
      </c>
      <c r="J10" s="8">
        <v>0</v>
      </c>
      <c r="K10" s="8">
        <v>0</v>
      </c>
      <c r="L10" s="7">
        <v>0</v>
      </c>
      <c r="M10" s="8">
        <v>-28</v>
      </c>
      <c r="N10" s="8">
        <v>0</v>
      </c>
      <c r="O10" s="7">
        <v>0</v>
      </c>
      <c r="P10" s="8">
        <v>0</v>
      </c>
      <c r="Q10" s="7">
        <v>0</v>
      </c>
      <c r="R10" s="8">
        <v>0</v>
      </c>
      <c r="S10" s="8">
        <v>0</v>
      </c>
      <c r="T10" s="6">
        <f t="shared" si="3"/>
        <v>228</v>
      </c>
      <c r="U10" s="6">
        <f>'L02'!C19</f>
        <v>228</v>
      </c>
      <c r="V10" s="6">
        <f t="shared" si="4"/>
        <v>0</v>
      </c>
      <c r="W10" s="7">
        <v>0</v>
      </c>
    </row>
    <row r="11" customHeight="1" spans="1:23">
      <c r="A11" s="27">
        <v>20103</v>
      </c>
      <c r="B11" s="27" t="s">
        <v>778</v>
      </c>
      <c r="C11" s="8">
        <v>8863</v>
      </c>
      <c r="D11" s="6">
        <f t="shared" si="2"/>
        <v>491</v>
      </c>
      <c r="E11" s="8">
        <v>0</v>
      </c>
      <c r="F11" s="8">
        <v>160</v>
      </c>
      <c r="G11" s="8">
        <v>0</v>
      </c>
      <c r="H11" s="11">
        <v>0</v>
      </c>
      <c r="I11" s="7">
        <v>0</v>
      </c>
      <c r="J11" s="8">
        <v>0</v>
      </c>
      <c r="K11" s="8">
        <v>0</v>
      </c>
      <c r="L11" s="7">
        <v>0</v>
      </c>
      <c r="M11" s="8">
        <v>331</v>
      </c>
      <c r="N11" s="8">
        <v>0</v>
      </c>
      <c r="O11" s="7">
        <v>0</v>
      </c>
      <c r="P11" s="8">
        <v>0</v>
      </c>
      <c r="Q11" s="7">
        <v>0</v>
      </c>
      <c r="R11" s="8">
        <v>0</v>
      </c>
      <c r="S11" s="8">
        <v>0</v>
      </c>
      <c r="T11" s="6">
        <f t="shared" si="3"/>
        <v>9354</v>
      </c>
      <c r="U11" s="6">
        <f>'L02'!C28</f>
        <v>9224</v>
      </c>
      <c r="V11" s="6">
        <f t="shared" si="4"/>
        <v>130</v>
      </c>
      <c r="W11" s="7">
        <v>130</v>
      </c>
    </row>
    <row r="12" customHeight="1" spans="1:23">
      <c r="A12" s="27">
        <v>20104</v>
      </c>
      <c r="B12" s="27" t="s">
        <v>785</v>
      </c>
      <c r="C12" s="8">
        <v>687</v>
      </c>
      <c r="D12" s="6">
        <f t="shared" si="2"/>
        <v>-32</v>
      </c>
      <c r="E12" s="8">
        <v>0</v>
      </c>
      <c r="F12" s="8">
        <v>0</v>
      </c>
      <c r="G12" s="8">
        <v>0</v>
      </c>
      <c r="H12" s="11">
        <v>0</v>
      </c>
      <c r="I12" s="7">
        <v>0</v>
      </c>
      <c r="J12" s="8">
        <v>0</v>
      </c>
      <c r="K12" s="8">
        <v>0</v>
      </c>
      <c r="L12" s="7">
        <v>0</v>
      </c>
      <c r="M12" s="8">
        <v>-32</v>
      </c>
      <c r="N12" s="8">
        <v>0</v>
      </c>
      <c r="O12" s="7">
        <v>0</v>
      </c>
      <c r="P12" s="8">
        <v>0</v>
      </c>
      <c r="Q12" s="7">
        <v>0</v>
      </c>
      <c r="R12" s="8">
        <v>0</v>
      </c>
      <c r="S12" s="8">
        <v>0</v>
      </c>
      <c r="T12" s="6">
        <f t="shared" si="3"/>
        <v>655</v>
      </c>
      <c r="U12" s="6">
        <f>'L02'!C39</f>
        <v>655</v>
      </c>
      <c r="V12" s="6">
        <f t="shared" si="4"/>
        <v>0</v>
      </c>
      <c r="W12" s="7">
        <v>0</v>
      </c>
    </row>
    <row r="13" customHeight="1" spans="1:23">
      <c r="A13" s="27">
        <v>20105</v>
      </c>
      <c r="B13" s="27" t="s">
        <v>792</v>
      </c>
      <c r="C13" s="8">
        <v>184</v>
      </c>
      <c r="D13" s="6">
        <f t="shared" si="2"/>
        <v>294</v>
      </c>
      <c r="E13" s="8">
        <v>0</v>
      </c>
      <c r="F13" s="8">
        <v>0</v>
      </c>
      <c r="G13" s="8">
        <v>59</v>
      </c>
      <c r="H13" s="11">
        <v>0</v>
      </c>
      <c r="I13" s="7">
        <v>0</v>
      </c>
      <c r="J13" s="8">
        <v>0</v>
      </c>
      <c r="K13" s="8">
        <v>0</v>
      </c>
      <c r="L13" s="7">
        <v>0</v>
      </c>
      <c r="M13" s="8">
        <v>235</v>
      </c>
      <c r="N13" s="8">
        <v>0</v>
      </c>
      <c r="O13" s="7">
        <v>0</v>
      </c>
      <c r="P13" s="8">
        <v>0</v>
      </c>
      <c r="Q13" s="7">
        <v>0</v>
      </c>
      <c r="R13" s="8">
        <v>0</v>
      </c>
      <c r="S13" s="8">
        <v>0</v>
      </c>
      <c r="T13" s="6">
        <f t="shared" si="3"/>
        <v>478</v>
      </c>
      <c r="U13" s="6">
        <f>'L02'!C50</f>
        <v>478</v>
      </c>
      <c r="V13" s="6">
        <f t="shared" si="4"/>
        <v>0</v>
      </c>
      <c r="W13" s="7">
        <v>0</v>
      </c>
    </row>
    <row r="14" customHeight="1" spans="1:23">
      <c r="A14" s="27">
        <v>20106</v>
      </c>
      <c r="B14" s="27" t="s">
        <v>799</v>
      </c>
      <c r="C14" s="8">
        <v>1169</v>
      </c>
      <c r="D14" s="6">
        <f t="shared" si="2"/>
        <v>167</v>
      </c>
      <c r="E14" s="8">
        <v>0</v>
      </c>
      <c r="F14" s="8">
        <v>0</v>
      </c>
      <c r="G14" s="8">
        <v>0</v>
      </c>
      <c r="H14" s="11">
        <v>0</v>
      </c>
      <c r="I14" s="7">
        <v>0</v>
      </c>
      <c r="J14" s="8">
        <v>0</v>
      </c>
      <c r="K14" s="8">
        <v>0</v>
      </c>
      <c r="L14" s="7">
        <v>0</v>
      </c>
      <c r="M14" s="8">
        <v>167</v>
      </c>
      <c r="N14" s="8">
        <v>0</v>
      </c>
      <c r="O14" s="7">
        <v>0</v>
      </c>
      <c r="P14" s="8">
        <v>0</v>
      </c>
      <c r="Q14" s="7">
        <v>0</v>
      </c>
      <c r="R14" s="8">
        <v>0</v>
      </c>
      <c r="S14" s="8">
        <v>0</v>
      </c>
      <c r="T14" s="6">
        <f t="shared" si="3"/>
        <v>1336</v>
      </c>
      <c r="U14" s="6">
        <f>'L02'!C61</f>
        <v>1336</v>
      </c>
      <c r="V14" s="6">
        <f t="shared" si="4"/>
        <v>0</v>
      </c>
      <c r="W14" s="7">
        <v>0</v>
      </c>
    </row>
    <row r="15" customHeight="1" spans="1:23">
      <c r="A15" s="27">
        <v>20107</v>
      </c>
      <c r="B15" s="27" t="s">
        <v>806</v>
      </c>
      <c r="C15" s="8">
        <v>1162</v>
      </c>
      <c r="D15" s="6">
        <f t="shared" si="2"/>
        <v>319</v>
      </c>
      <c r="E15" s="8">
        <v>0</v>
      </c>
      <c r="F15" s="8">
        <v>0</v>
      </c>
      <c r="G15" s="8">
        <v>0</v>
      </c>
      <c r="H15" s="11">
        <v>0</v>
      </c>
      <c r="I15" s="7">
        <v>0</v>
      </c>
      <c r="J15" s="8">
        <v>0</v>
      </c>
      <c r="K15" s="8">
        <v>0</v>
      </c>
      <c r="L15" s="7">
        <v>0</v>
      </c>
      <c r="M15" s="8">
        <v>319</v>
      </c>
      <c r="N15" s="8">
        <v>0</v>
      </c>
      <c r="O15" s="7">
        <v>0</v>
      </c>
      <c r="P15" s="8">
        <v>0</v>
      </c>
      <c r="Q15" s="7">
        <v>0</v>
      </c>
      <c r="R15" s="8">
        <v>0</v>
      </c>
      <c r="S15" s="8">
        <v>0</v>
      </c>
      <c r="T15" s="6">
        <f t="shared" si="3"/>
        <v>1481</v>
      </c>
      <c r="U15" s="6">
        <f>'L02'!C72</f>
        <v>1481</v>
      </c>
      <c r="V15" s="6">
        <f t="shared" si="4"/>
        <v>0</v>
      </c>
      <c r="W15" s="7">
        <v>0</v>
      </c>
    </row>
    <row r="16" customHeight="1" spans="1:23">
      <c r="A16" s="27">
        <v>20108</v>
      </c>
      <c r="B16" s="27" t="s">
        <v>813</v>
      </c>
      <c r="C16" s="8">
        <v>264</v>
      </c>
      <c r="D16" s="6">
        <f t="shared" si="2"/>
        <v>20</v>
      </c>
      <c r="E16" s="8">
        <v>0</v>
      </c>
      <c r="F16" s="8">
        <v>0</v>
      </c>
      <c r="G16" s="8">
        <v>0</v>
      </c>
      <c r="H16" s="11">
        <v>0</v>
      </c>
      <c r="I16" s="7">
        <v>0</v>
      </c>
      <c r="J16" s="8">
        <v>0</v>
      </c>
      <c r="K16" s="8">
        <v>0</v>
      </c>
      <c r="L16" s="7">
        <v>0</v>
      </c>
      <c r="M16" s="8">
        <v>20</v>
      </c>
      <c r="N16" s="8">
        <v>0</v>
      </c>
      <c r="O16" s="7">
        <v>0</v>
      </c>
      <c r="P16" s="8">
        <v>0</v>
      </c>
      <c r="Q16" s="7">
        <v>0</v>
      </c>
      <c r="R16" s="8">
        <v>0</v>
      </c>
      <c r="S16" s="8">
        <v>0</v>
      </c>
      <c r="T16" s="6">
        <f t="shared" si="3"/>
        <v>284</v>
      </c>
      <c r="U16" s="6">
        <f>'L02'!C84</f>
        <v>284</v>
      </c>
      <c r="V16" s="6">
        <f t="shared" si="4"/>
        <v>0</v>
      </c>
      <c r="W16" s="7">
        <v>0</v>
      </c>
    </row>
    <row r="17" customHeight="1" spans="1:23">
      <c r="A17" s="27">
        <v>20109</v>
      </c>
      <c r="B17" s="27" t="s">
        <v>817</v>
      </c>
      <c r="C17" s="8">
        <v>0</v>
      </c>
      <c r="D17" s="6">
        <f t="shared" si="2"/>
        <v>0</v>
      </c>
      <c r="E17" s="8">
        <v>0</v>
      </c>
      <c r="F17" s="8">
        <v>0</v>
      </c>
      <c r="G17" s="8">
        <v>0</v>
      </c>
      <c r="H17" s="11">
        <v>0</v>
      </c>
      <c r="I17" s="7">
        <v>0</v>
      </c>
      <c r="J17" s="8">
        <v>0</v>
      </c>
      <c r="K17" s="8">
        <v>0</v>
      </c>
      <c r="L17" s="7">
        <v>0</v>
      </c>
      <c r="M17" s="8">
        <v>0</v>
      </c>
      <c r="N17" s="8">
        <v>0</v>
      </c>
      <c r="O17" s="7">
        <v>0</v>
      </c>
      <c r="P17" s="8">
        <v>0</v>
      </c>
      <c r="Q17" s="7">
        <v>0</v>
      </c>
      <c r="R17" s="8">
        <v>0</v>
      </c>
      <c r="S17" s="8">
        <v>0</v>
      </c>
      <c r="T17" s="6">
        <f t="shared" si="3"/>
        <v>0</v>
      </c>
      <c r="U17" s="6">
        <f>'L02'!C93</f>
        <v>0</v>
      </c>
      <c r="V17" s="6">
        <f t="shared" si="4"/>
        <v>0</v>
      </c>
      <c r="W17" s="7">
        <v>0</v>
      </c>
    </row>
    <row r="18" customHeight="1" spans="1:23">
      <c r="A18" s="27">
        <v>20110</v>
      </c>
      <c r="B18" s="27" t="s">
        <v>825</v>
      </c>
      <c r="C18" s="8">
        <v>1151</v>
      </c>
      <c r="D18" s="6">
        <f t="shared" si="2"/>
        <v>-1151</v>
      </c>
      <c r="E18" s="8">
        <v>0</v>
      </c>
      <c r="F18" s="8">
        <v>0</v>
      </c>
      <c r="G18" s="8">
        <v>0</v>
      </c>
      <c r="H18" s="11">
        <v>0</v>
      </c>
      <c r="I18" s="7">
        <v>0</v>
      </c>
      <c r="J18" s="8">
        <v>0</v>
      </c>
      <c r="K18" s="8">
        <v>0</v>
      </c>
      <c r="L18" s="7">
        <v>0</v>
      </c>
      <c r="M18" s="8">
        <v>-1151</v>
      </c>
      <c r="N18" s="8">
        <v>0</v>
      </c>
      <c r="O18" s="7">
        <v>0</v>
      </c>
      <c r="P18" s="8">
        <v>0</v>
      </c>
      <c r="Q18" s="7">
        <v>0</v>
      </c>
      <c r="R18" s="8">
        <v>0</v>
      </c>
      <c r="S18" s="8">
        <v>0</v>
      </c>
      <c r="T18" s="6">
        <f t="shared" si="3"/>
        <v>0</v>
      </c>
      <c r="U18" s="6">
        <f>'L02'!C106</f>
        <v>0</v>
      </c>
      <c r="V18" s="6">
        <f t="shared" si="4"/>
        <v>0</v>
      </c>
      <c r="W18" s="7">
        <v>0</v>
      </c>
    </row>
    <row r="19" customHeight="1" spans="1:23">
      <c r="A19" s="27">
        <v>20111</v>
      </c>
      <c r="B19" s="27" t="s">
        <v>831</v>
      </c>
      <c r="C19" s="8">
        <v>0</v>
      </c>
      <c r="D19" s="6">
        <f t="shared" si="2"/>
        <v>1772</v>
      </c>
      <c r="E19" s="8">
        <v>0</v>
      </c>
      <c r="F19" s="8">
        <v>1449</v>
      </c>
      <c r="G19" s="8">
        <v>0</v>
      </c>
      <c r="H19" s="11">
        <v>0</v>
      </c>
      <c r="I19" s="7">
        <v>0</v>
      </c>
      <c r="J19" s="8">
        <v>0</v>
      </c>
      <c r="K19" s="8">
        <v>0</v>
      </c>
      <c r="L19" s="7">
        <v>0</v>
      </c>
      <c r="M19" s="8">
        <v>323</v>
      </c>
      <c r="N19" s="8">
        <v>0</v>
      </c>
      <c r="O19" s="7">
        <v>0</v>
      </c>
      <c r="P19" s="8">
        <v>0</v>
      </c>
      <c r="Q19" s="7">
        <v>0</v>
      </c>
      <c r="R19" s="8">
        <v>0</v>
      </c>
      <c r="S19" s="8">
        <v>0</v>
      </c>
      <c r="T19" s="6">
        <f t="shared" si="3"/>
        <v>1772</v>
      </c>
      <c r="U19" s="6">
        <f>'L02'!C116</f>
        <v>1770</v>
      </c>
      <c r="V19" s="6">
        <f t="shared" si="4"/>
        <v>2</v>
      </c>
      <c r="W19" s="7">
        <v>2</v>
      </c>
    </row>
    <row r="20" customHeight="1" spans="1:23">
      <c r="A20" s="27">
        <v>20113</v>
      </c>
      <c r="B20" s="27" t="s">
        <v>836</v>
      </c>
      <c r="C20" s="8">
        <v>570</v>
      </c>
      <c r="D20" s="6">
        <f t="shared" si="2"/>
        <v>98</v>
      </c>
      <c r="E20" s="8">
        <v>0</v>
      </c>
      <c r="F20" s="8">
        <v>0</v>
      </c>
      <c r="G20" s="8">
        <v>0</v>
      </c>
      <c r="H20" s="11">
        <v>0</v>
      </c>
      <c r="I20" s="7">
        <v>0</v>
      </c>
      <c r="J20" s="8">
        <v>0</v>
      </c>
      <c r="K20" s="8">
        <v>0</v>
      </c>
      <c r="L20" s="7">
        <v>0</v>
      </c>
      <c r="M20" s="8">
        <v>98</v>
      </c>
      <c r="N20" s="8">
        <v>0</v>
      </c>
      <c r="O20" s="7">
        <v>0</v>
      </c>
      <c r="P20" s="8">
        <v>0</v>
      </c>
      <c r="Q20" s="7">
        <v>0</v>
      </c>
      <c r="R20" s="8">
        <v>0</v>
      </c>
      <c r="S20" s="8">
        <v>0</v>
      </c>
      <c r="T20" s="6">
        <f t="shared" si="3"/>
        <v>668</v>
      </c>
      <c r="U20" s="6">
        <f>'L02'!C125</f>
        <v>668</v>
      </c>
      <c r="V20" s="6">
        <f t="shared" si="4"/>
        <v>0</v>
      </c>
      <c r="W20" s="7">
        <v>0</v>
      </c>
    </row>
    <row r="21" customHeight="1" spans="1:23">
      <c r="A21" s="27">
        <v>20114</v>
      </c>
      <c r="B21" s="27" t="s">
        <v>843</v>
      </c>
      <c r="C21" s="8">
        <v>0</v>
      </c>
      <c r="D21" s="6">
        <f t="shared" si="2"/>
        <v>0</v>
      </c>
      <c r="E21" s="8">
        <v>0</v>
      </c>
      <c r="F21" s="8">
        <v>0</v>
      </c>
      <c r="G21" s="8">
        <v>0</v>
      </c>
      <c r="H21" s="11">
        <v>0</v>
      </c>
      <c r="I21" s="7">
        <v>0</v>
      </c>
      <c r="J21" s="8">
        <v>0</v>
      </c>
      <c r="K21" s="8">
        <v>0</v>
      </c>
      <c r="L21" s="7">
        <v>0</v>
      </c>
      <c r="M21" s="8">
        <v>0</v>
      </c>
      <c r="N21" s="8">
        <v>0</v>
      </c>
      <c r="O21" s="7">
        <v>0</v>
      </c>
      <c r="P21" s="8">
        <v>0</v>
      </c>
      <c r="Q21" s="7">
        <v>0</v>
      </c>
      <c r="R21" s="8">
        <v>0</v>
      </c>
      <c r="S21" s="8">
        <v>0</v>
      </c>
      <c r="T21" s="6">
        <f t="shared" si="3"/>
        <v>0</v>
      </c>
      <c r="U21" s="6">
        <f>'L02'!C136</f>
        <v>0</v>
      </c>
      <c r="V21" s="6">
        <f t="shared" si="4"/>
        <v>0</v>
      </c>
      <c r="W21" s="7">
        <v>0</v>
      </c>
    </row>
    <row r="22" customHeight="1" spans="1:23">
      <c r="A22" s="27">
        <v>20123</v>
      </c>
      <c r="B22" s="27" t="s">
        <v>852</v>
      </c>
      <c r="C22" s="8">
        <v>0</v>
      </c>
      <c r="D22" s="6">
        <f t="shared" si="2"/>
        <v>0</v>
      </c>
      <c r="E22" s="8">
        <v>0</v>
      </c>
      <c r="F22" s="8">
        <v>0</v>
      </c>
      <c r="G22" s="8">
        <v>0</v>
      </c>
      <c r="H22" s="11">
        <v>0</v>
      </c>
      <c r="I22" s="7">
        <v>0</v>
      </c>
      <c r="J22" s="8">
        <v>0</v>
      </c>
      <c r="K22" s="8">
        <v>0</v>
      </c>
      <c r="L22" s="7">
        <v>0</v>
      </c>
      <c r="M22" s="8">
        <v>0</v>
      </c>
      <c r="N22" s="8">
        <v>0</v>
      </c>
      <c r="O22" s="7">
        <v>0</v>
      </c>
      <c r="P22" s="8">
        <v>0</v>
      </c>
      <c r="Q22" s="7">
        <v>0</v>
      </c>
      <c r="R22" s="8">
        <v>0</v>
      </c>
      <c r="S22" s="8">
        <v>0</v>
      </c>
      <c r="T22" s="6">
        <f t="shared" si="3"/>
        <v>0</v>
      </c>
      <c r="U22" s="6">
        <f>'L02'!C149</f>
        <v>0</v>
      </c>
      <c r="V22" s="6">
        <f t="shared" si="4"/>
        <v>0</v>
      </c>
      <c r="W22" s="7">
        <v>0</v>
      </c>
    </row>
    <row r="23" customHeight="1" spans="1:23">
      <c r="A23" s="27">
        <v>20125</v>
      </c>
      <c r="B23" s="27" t="s">
        <v>855</v>
      </c>
      <c r="C23" s="8">
        <v>6</v>
      </c>
      <c r="D23" s="6">
        <f t="shared" si="2"/>
        <v>-2</v>
      </c>
      <c r="E23" s="8">
        <v>0</v>
      </c>
      <c r="F23" s="8">
        <v>0</v>
      </c>
      <c r="G23" s="8">
        <v>0</v>
      </c>
      <c r="H23" s="11">
        <v>0</v>
      </c>
      <c r="I23" s="7">
        <v>0</v>
      </c>
      <c r="J23" s="8">
        <v>0</v>
      </c>
      <c r="K23" s="8">
        <v>0</v>
      </c>
      <c r="L23" s="7">
        <v>0</v>
      </c>
      <c r="M23" s="8">
        <v>-2</v>
      </c>
      <c r="N23" s="8">
        <v>0</v>
      </c>
      <c r="O23" s="7">
        <v>0</v>
      </c>
      <c r="P23" s="8">
        <v>0</v>
      </c>
      <c r="Q23" s="7">
        <v>0</v>
      </c>
      <c r="R23" s="8">
        <v>0</v>
      </c>
      <c r="S23" s="8">
        <v>0</v>
      </c>
      <c r="T23" s="6">
        <f t="shared" si="3"/>
        <v>4</v>
      </c>
      <c r="U23" s="6">
        <f>'L02'!C156</f>
        <v>4</v>
      </c>
      <c r="V23" s="6">
        <f t="shared" si="4"/>
        <v>0</v>
      </c>
      <c r="W23" s="7">
        <v>0</v>
      </c>
    </row>
    <row r="24" customHeight="1" spans="1:23">
      <c r="A24" s="27">
        <v>20126</v>
      </c>
      <c r="B24" s="27" t="s">
        <v>859</v>
      </c>
      <c r="C24" s="8">
        <v>250</v>
      </c>
      <c r="D24" s="6">
        <f t="shared" si="2"/>
        <v>60</v>
      </c>
      <c r="E24" s="8">
        <v>0</v>
      </c>
      <c r="F24" s="8">
        <v>0</v>
      </c>
      <c r="G24" s="8">
        <v>0</v>
      </c>
      <c r="H24" s="11">
        <v>0</v>
      </c>
      <c r="I24" s="7">
        <v>0</v>
      </c>
      <c r="J24" s="8">
        <v>0</v>
      </c>
      <c r="K24" s="8">
        <v>0</v>
      </c>
      <c r="L24" s="7">
        <v>0</v>
      </c>
      <c r="M24" s="8">
        <v>60</v>
      </c>
      <c r="N24" s="8">
        <v>0</v>
      </c>
      <c r="O24" s="7">
        <v>0</v>
      </c>
      <c r="P24" s="8">
        <v>0</v>
      </c>
      <c r="Q24" s="7">
        <v>0</v>
      </c>
      <c r="R24" s="8">
        <v>0</v>
      </c>
      <c r="S24" s="8">
        <v>0</v>
      </c>
      <c r="T24" s="6">
        <f t="shared" si="3"/>
        <v>310</v>
      </c>
      <c r="U24" s="6">
        <f>'L02'!C164</f>
        <v>310</v>
      </c>
      <c r="V24" s="6">
        <f t="shared" si="4"/>
        <v>0</v>
      </c>
      <c r="W24" s="7">
        <v>0</v>
      </c>
    </row>
    <row r="25" customHeight="1" spans="1:23">
      <c r="A25" s="27">
        <v>20128</v>
      </c>
      <c r="B25" s="27" t="s">
        <v>862</v>
      </c>
      <c r="C25" s="8">
        <v>57</v>
      </c>
      <c r="D25" s="6">
        <f t="shared" si="2"/>
        <v>-9</v>
      </c>
      <c r="E25" s="8">
        <v>0</v>
      </c>
      <c r="F25" s="8">
        <v>0</v>
      </c>
      <c r="G25" s="8">
        <v>0</v>
      </c>
      <c r="H25" s="11">
        <v>0</v>
      </c>
      <c r="I25" s="7">
        <v>0</v>
      </c>
      <c r="J25" s="8">
        <v>0</v>
      </c>
      <c r="K25" s="8">
        <v>0</v>
      </c>
      <c r="L25" s="7">
        <v>0</v>
      </c>
      <c r="M25" s="8">
        <v>-9</v>
      </c>
      <c r="N25" s="8">
        <v>0</v>
      </c>
      <c r="O25" s="7">
        <v>0</v>
      </c>
      <c r="P25" s="8">
        <v>0</v>
      </c>
      <c r="Q25" s="7">
        <v>0</v>
      </c>
      <c r="R25" s="8">
        <v>0</v>
      </c>
      <c r="S25" s="8">
        <v>0</v>
      </c>
      <c r="T25" s="6">
        <f t="shared" si="3"/>
        <v>48</v>
      </c>
      <c r="U25" s="6">
        <f>'L02'!C170</f>
        <v>48</v>
      </c>
      <c r="V25" s="6">
        <f t="shared" si="4"/>
        <v>0</v>
      </c>
      <c r="W25" s="7">
        <v>0</v>
      </c>
    </row>
    <row r="26" customHeight="1" spans="1:23">
      <c r="A26" s="27">
        <v>20129</v>
      </c>
      <c r="B26" s="27" t="s">
        <v>864</v>
      </c>
      <c r="C26" s="8">
        <v>420</v>
      </c>
      <c r="D26" s="6">
        <f t="shared" si="2"/>
        <v>70</v>
      </c>
      <c r="E26" s="8">
        <v>0</v>
      </c>
      <c r="F26" s="8">
        <v>0</v>
      </c>
      <c r="G26" s="8">
        <v>19</v>
      </c>
      <c r="H26" s="11">
        <v>0</v>
      </c>
      <c r="I26" s="7">
        <v>0</v>
      </c>
      <c r="J26" s="8">
        <v>0</v>
      </c>
      <c r="K26" s="8">
        <v>0</v>
      </c>
      <c r="L26" s="7">
        <v>0</v>
      </c>
      <c r="M26" s="8">
        <v>51</v>
      </c>
      <c r="N26" s="8">
        <v>0</v>
      </c>
      <c r="O26" s="7">
        <v>0</v>
      </c>
      <c r="P26" s="8">
        <v>0</v>
      </c>
      <c r="Q26" s="7">
        <v>0</v>
      </c>
      <c r="R26" s="8">
        <v>0</v>
      </c>
      <c r="S26" s="8">
        <v>0</v>
      </c>
      <c r="T26" s="6">
        <f t="shared" si="3"/>
        <v>490</v>
      </c>
      <c r="U26" s="6">
        <f>'L02'!C177</f>
        <v>487</v>
      </c>
      <c r="V26" s="6">
        <f t="shared" si="4"/>
        <v>3</v>
      </c>
      <c r="W26" s="7">
        <v>3</v>
      </c>
    </row>
    <row r="27" customHeight="1" spans="1:23">
      <c r="A27" s="27">
        <v>20131</v>
      </c>
      <c r="B27" s="27" t="s">
        <v>867</v>
      </c>
      <c r="C27" s="8">
        <v>833</v>
      </c>
      <c r="D27" s="6">
        <f t="shared" si="2"/>
        <v>-22</v>
      </c>
      <c r="E27" s="8">
        <v>0</v>
      </c>
      <c r="F27" s="8">
        <v>0</v>
      </c>
      <c r="G27" s="8">
        <v>0</v>
      </c>
      <c r="H27" s="11">
        <v>0</v>
      </c>
      <c r="I27" s="7">
        <v>0</v>
      </c>
      <c r="J27" s="8">
        <v>0</v>
      </c>
      <c r="K27" s="8">
        <v>0</v>
      </c>
      <c r="L27" s="7">
        <v>0</v>
      </c>
      <c r="M27" s="8">
        <v>-22</v>
      </c>
      <c r="N27" s="8">
        <v>0</v>
      </c>
      <c r="O27" s="7">
        <v>0</v>
      </c>
      <c r="P27" s="8">
        <v>0</v>
      </c>
      <c r="Q27" s="7">
        <v>0</v>
      </c>
      <c r="R27" s="8">
        <v>0</v>
      </c>
      <c r="S27" s="8">
        <v>0</v>
      </c>
      <c r="T27" s="6">
        <f t="shared" si="3"/>
        <v>811</v>
      </c>
      <c r="U27" s="6">
        <f>'L02'!C184</f>
        <v>811</v>
      </c>
      <c r="V27" s="6">
        <f t="shared" si="4"/>
        <v>0</v>
      </c>
      <c r="W27" s="7">
        <v>0</v>
      </c>
    </row>
    <row r="28" customHeight="1" spans="1:23">
      <c r="A28" s="27">
        <v>20132</v>
      </c>
      <c r="B28" s="27" t="s">
        <v>870</v>
      </c>
      <c r="C28" s="8">
        <v>1327</v>
      </c>
      <c r="D28" s="6">
        <f t="shared" si="2"/>
        <v>372</v>
      </c>
      <c r="E28" s="8">
        <v>0</v>
      </c>
      <c r="F28" s="8">
        <v>20</v>
      </c>
      <c r="G28" s="8">
        <v>571</v>
      </c>
      <c r="H28" s="11">
        <v>0</v>
      </c>
      <c r="I28" s="7">
        <v>0</v>
      </c>
      <c r="J28" s="8">
        <v>0</v>
      </c>
      <c r="K28" s="8">
        <v>0</v>
      </c>
      <c r="L28" s="7">
        <v>0</v>
      </c>
      <c r="M28" s="8">
        <v>-219</v>
      </c>
      <c r="N28" s="8">
        <v>0</v>
      </c>
      <c r="O28" s="7">
        <v>0</v>
      </c>
      <c r="P28" s="8">
        <v>0</v>
      </c>
      <c r="Q28" s="7">
        <v>0</v>
      </c>
      <c r="R28" s="8">
        <v>0</v>
      </c>
      <c r="S28" s="8">
        <v>0</v>
      </c>
      <c r="T28" s="6">
        <f t="shared" si="3"/>
        <v>1699</v>
      </c>
      <c r="U28" s="6">
        <f>'L02'!C191</f>
        <v>1624</v>
      </c>
      <c r="V28" s="6">
        <f t="shared" si="4"/>
        <v>75</v>
      </c>
      <c r="W28" s="7">
        <v>75</v>
      </c>
    </row>
    <row r="29" customHeight="1" spans="1:23">
      <c r="A29" s="27">
        <v>20133</v>
      </c>
      <c r="B29" s="27" t="s">
        <v>873</v>
      </c>
      <c r="C29" s="8">
        <v>576</v>
      </c>
      <c r="D29" s="6">
        <f t="shared" si="2"/>
        <v>62</v>
      </c>
      <c r="E29" s="8">
        <v>0</v>
      </c>
      <c r="F29" s="8">
        <v>0</v>
      </c>
      <c r="G29" s="8">
        <v>10</v>
      </c>
      <c r="H29" s="11">
        <v>0</v>
      </c>
      <c r="I29" s="7">
        <v>0</v>
      </c>
      <c r="J29" s="8">
        <v>0</v>
      </c>
      <c r="K29" s="8">
        <v>0</v>
      </c>
      <c r="L29" s="7">
        <v>0</v>
      </c>
      <c r="M29" s="8">
        <v>52</v>
      </c>
      <c r="N29" s="8">
        <v>0</v>
      </c>
      <c r="O29" s="7">
        <v>0</v>
      </c>
      <c r="P29" s="8">
        <v>0</v>
      </c>
      <c r="Q29" s="7">
        <v>0</v>
      </c>
      <c r="R29" s="8">
        <v>0</v>
      </c>
      <c r="S29" s="8">
        <v>0</v>
      </c>
      <c r="T29" s="6">
        <f t="shared" si="3"/>
        <v>638</v>
      </c>
      <c r="U29" s="6">
        <f>'L02'!C198</f>
        <v>638</v>
      </c>
      <c r="V29" s="6">
        <f t="shared" si="4"/>
        <v>0</v>
      </c>
      <c r="W29" s="7">
        <v>0</v>
      </c>
    </row>
    <row r="30" customHeight="1" spans="1:23">
      <c r="A30" s="27">
        <v>20134</v>
      </c>
      <c r="B30" s="27" t="s">
        <v>876</v>
      </c>
      <c r="C30" s="8">
        <v>106</v>
      </c>
      <c r="D30" s="6">
        <f t="shared" si="2"/>
        <v>8</v>
      </c>
      <c r="E30" s="8">
        <v>0</v>
      </c>
      <c r="F30" s="8">
        <v>0</v>
      </c>
      <c r="G30" s="8">
        <v>0</v>
      </c>
      <c r="H30" s="11">
        <v>0</v>
      </c>
      <c r="I30" s="7">
        <v>0</v>
      </c>
      <c r="J30" s="8">
        <v>0</v>
      </c>
      <c r="K30" s="8">
        <v>0</v>
      </c>
      <c r="L30" s="7">
        <v>0</v>
      </c>
      <c r="M30" s="8">
        <v>8</v>
      </c>
      <c r="N30" s="8">
        <v>0</v>
      </c>
      <c r="O30" s="7">
        <v>0</v>
      </c>
      <c r="P30" s="8">
        <v>0</v>
      </c>
      <c r="Q30" s="7">
        <v>0</v>
      </c>
      <c r="R30" s="8">
        <v>0</v>
      </c>
      <c r="S30" s="8">
        <v>0</v>
      </c>
      <c r="T30" s="6">
        <f t="shared" si="3"/>
        <v>114</v>
      </c>
      <c r="U30" s="6">
        <f>'L02'!C205</f>
        <v>114</v>
      </c>
      <c r="V30" s="6">
        <f t="shared" si="4"/>
        <v>0</v>
      </c>
      <c r="W30" s="7">
        <v>0</v>
      </c>
    </row>
    <row r="31" customHeight="1" spans="1:23">
      <c r="A31" s="27">
        <v>20135</v>
      </c>
      <c r="B31" s="27" t="s">
        <v>880</v>
      </c>
      <c r="C31" s="8">
        <v>0</v>
      </c>
      <c r="D31" s="6">
        <f t="shared" si="2"/>
        <v>0</v>
      </c>
      <c r="E31" s="8">
        <v>0</v>
      </c>
      <c r="F31" s="8">
        <v>0</v>
      </c>
      <c r="G31" s="8">
        <v>0</v>
      </c>
      <c r="H31" s="11">
        <v>0</v>
      </c>
      <c r="I31" s="7">
        <v>0</v>
      </c>
      <c r="J31" s="8">
        <v>0</v>
      </c>
      <c r="K31" s="8">
        <v>0</v>
      </c>
      <c r="L31" s="7">
        <v>0</v>
      </c>
      <c r="M31" s="8">
        <v>0</v>
      </c>
      <c r="N31" s="8">
        <v>0</v>
      </c>
      <c r="O31" s="7">
        <v>0</v>
      </c>
      <c r="P31" s="8">
        <v>0</v>
      </c>
      <c r="Q31" s="7">
        <v>0</v>
      </c>
      <c r="R31" s="8">
        <v>0</v>
      </c>
      <c r="S31" s="8">
        <v>0</v>
      </c>
      <c r="T31" s="6">
        <f t="shared" si="3"/>
        <v>0</v>
      </c>
      <c r="U31" s="6">
        <f>'L02'!C213</f>
        <v>0</v>
      </c>
      <c r="V31" s="6">
        <f t="shared" si="4"/>
        <v>0</v>
      </c>
      <c r="W31" s="7">
        <v>0</v>
      </c>
    </row>
    <row r="32" customHeight="1" spans="1:23">
      <c r="A32" s="27">
        <v>20136</v>
      </c>
      <c r="B32" s="27" t="s">
        <v>2074</v>
      </c>
      <c r="C32" s="8">
        <v>0</v>
      </c>
      <c r="D32" s="6">
        <f t="shared" si="2"/>
        <v>0</v>
      </c>
      <c r="E32" s="8">
        <v>0</v>
      </c>
      <c r="F32" s="8">
        <v>0</v>
      </c>
      <c r="G32" s="8">
        <v>0</v>
      </c>
      <c r="H32" s="11">
        <v>0</v>
      </c>
      <c r="I32" s="7">
        <v>0</v>
      </c>
      <c r="J32" s="8">
        <v>0</v>
      </c>
      <c r="K32" s="8">
        <v>0</v>
      </c>
      <c r="L32" s="7">
        <v>0</v>
      </c>
      <c r="M32" s="8">
        <v>0</v>
      </c>
      <c r="N32" s="8">
        <v>0</v>
      </c>
      <c r="O32" s="7">
        <v>0</v>
      </c>
      <c r="P32" s="8">
        <v>0</v>
      </c>
      <c r="Q32" s="7">
        <v>0</v>
      </c>
      <c r="R32" s="8">
        <v>0</v>
      </c>
      <c r="S32" s="8">
        <v>0</v>
      </c>
      <c r="T32" s="6">
        <f t="shared" si="3"/>
        <v>0</v>
      </c>
      <c r="U32" s="6">
        <f>'L02'!C219</f>
        <v>0</v>
      </c>
      <c r="V32" s="6">
        <f t="shared" si="4"/>
        <v>0</v>
      </c>
      <c r="W32" s="7">
        <v>0</v>
      </c>
    </row>
    <row r="33" customHeight="1" spans="1:23">
      <c r="A33" s="27">
        <v>20137</v>
      </c>
      <c r="B33" s="27" t="s">
        <v>884</v>
      </c>
      <c r="C33" s="8">
        <v>0</v>
      </c>
      <c r="D33" s="6">
        <f t="shared" si="2"/>
        <v>0</v>
      </c>
      <c r="E33" s="8">
        <v>0</v>
      </c>
      <c r="F33" s="8">
        <v>0</v>
      </c>
      <c r="G33" s="8">
        <v>0</v>
      </c>
      <c r="H33" s="11">
        <v>0</v>
      </c>
      <c r="I33" s="7">
        <v>0</v>
      </c>
      <c r="J33" s="8">
        <v>0</v>
      </c>
      <c r="K33" s="8">
        <v>0</v>
      </c>
      <c r="L33" s="7">
        <v>0</v>
      </c>
      <c r="M33" s="8">
        <v>0</v>
      </c>
      <c r="N33" s="8">
        <v>0</v>
      </c>
      <c r="O33" s="7">
        <v>0</v>
      </c>
      <c r="P33" s="8">
        <v>0</v>
      </c>
      <c r="Q33" s="7">
        <v>0</v>
      </c>
      <c r="R33" s="8">
        <v>0</v>
      </c>
      <c r="S33" s="8">
        <v>0</v>
      </c>
      <c r="T33" s="6">
        <f t="shared" si="3"/>
        <v>0</v>
      </c>
      <c r="U33" s="6">
        <f>'L02'!C225</f>
        <v>0</v>
      </c>
      <c r="V33" s="6">
        <f t="shared" si="4"/>
        <v>0</v>
      </c>
      <c r="W33" s="7">
        <v>0</v>
      </c>
    </row>
    <row r="34" customHeight="1" spans="1:23">
      <c r="A34" s="27">
        <v>20138</v>
      </c>
      <c r="B34" s="27" t="s">
        <v>887</v>
      </c>
      <c r="C34" s="8">
        <v>1308</v>
      </c>
      <c r="D34" s="6">
        <f t="shared" si="2"/>
        <v>83</v>
      </c>
      <c r="E34" s="8">
        <v>0</v>
      </c>
      <c r="F34" s="8">
        <v>0</v>
      </c>
      <c r="G34" s="8">
        <v>0</v>
      </c>
      <c r="H34" s="11">
        <v>0</v>
      </c>
      <c r="I34" s="7">
        <v>0</v>
      </c>
      <c r="J34" s="8">
        <v>0</v>
      </c>
      <c r="K34" s="8">
        <v>0</v>
      </c>
      <c r="L34" s="7">
        <v>0</v>
      </c>
      <c r="M34" s="8">
        <v>83</v>
      </c>
      <c r="N34" s="8">
        <v>0</v>
      </c>
      <c r="O34" s="7">
        <v>0</v>
      </c>
      <c r="P34" s="8">
        <v>0</v>
      </c>
      <c r="Q34" s="7">
        <v>0</v>
      </c>
      <c r="R34" s="8">
        <v>0</v>
      </c>
      <c r="S34" s="8">
        <v>0</v>
      </c>
      <c r="T34" s="6">
        <f t="shared" si="3"/>
        <v>1391</v>
      </c>
      <c r="U34" s="6">
        <f>'L02'!C232</f>
        <v>1391</v>
      </c>
      <c r="V34" s="6">
        <f t="shared" si="4"/>
        <v>0</v>
      </c>
      <c r="W34" s="7">
        <v>0</v>
      </c>
    </row>
    <row r="35" customHeight="1" spans="1:23">
      <c r="A35" s="27">
        <v>20199</v>
      </c>
      <c r="B35" s="27" t="s">
        <v>2075</v>
      </c>
      <c r="C35" s="8">
        <v>0</v>
      </c>
      <c r="D35" s="6">
        <f t="shared" si="2"/>
        <v>0</v>
      </c>
      <c r="E35" s="8">
        <v>0</v>
      </c>
      <c r="F35" s="8">
        <v>0</v>
      </c>
      <c r="G35" s="8">
        <v>0</v>
      </c>
      <c r="H35" s="11">
        <v>0</v>
      </c>
      <c r="I35" s="7">
        <v>0</v>
      </c>
      <c r="J35" s="8">
        <v>0</v>
      </c>
      <c r="K35" s="8">
        <v>0</v>
      </c>
      <c r="L35" s="7">
        <v>0</v>
      </c>
      <c r="M35" s="8">
        <v>0</v>
      </c>
      <c r="N35" s="8">
        <v>0</v>
      </c>
      <c r="O35" s="7">
        <v>0</v>
      </c>
      <c r="P35" s="8">
        <v>0</v>
      </c>
      <c r="Q35" s="7">
        <v>0</v>
      </c>
      <c r="R35" s="8">
        <v>0</v>
      </c>
      <c r="S35" s="8">
        <v>0</v>
      </c>
      <c r="T35" s="6">
        <f t="shared" si="3"/>
        <v>0</v>
      </c>
      <c r="U35" s="6">
        <f>'L02'!C247</f>
        <v>0</v>
      </c>
      <c r="V35" s="6">
        <f t="shared" si="4"/>
        <v>0</v>
      </c>
      <c r="W35" s="7">
        <v>0</v>
      </c>
    </row>
    <row r="36" customHeight="1" spans="1:23">
      <c r="A36" s="27">
        <v>202</v>
      </c>
      <c r="B36" s="15" t="s">
        <v>900</v>
      </c>
      <c r="C36" s="6">
        <f t="shared" ref="C36:W36" si="5">SUM(C37:C45)</f>
        <v>0</v>
      </c>
      <c r="D36" s="6">
        <f t="shared" si="5"/>
        <v>0</v>
      </c>
      <c r="E36" s="6">
        <f t="shared" si="5"/>
        <v>0</v>
      </c>
      <c r="F36" s="6">
        <f t="shared" si="5"/>
        <v>0</v>
      </c>
      <c r="G36" s="6">
        <f t="shared" si="5"/>
        <v>0</v>
      </c>
      <c r="H36" s="6">
        <f t="shared" si="5"/>
        <v>0</v>
      </c>
      <c r="I36" s="6">
        <f t="shared" si="5"/>
        <v>0</v>
      </c>
      <c r="J36" s="6">
        <f t="shared" si="5"/>
        <v>0</v>
      </c>
      <c r="K36" s="6">
        <f t="shared" si="5"/>
        <v>0</v>
      </c>
      <c r="L36" s="6">
        <f t="shared" si="5"/>
        <v>0</v>
      </c>
      <c r="M36" s="6">
        <f t="shared" si="5"/>
        <v>0</v>
      </c>
      <c r="N36" s="6">
        <f t="shared" si="5"/>
        <v>0</v>
      </c>
      <c r="O36" s="6">
        <f t="shared" si="5"/>
        <v>0</v>
      </c>
      <c r="P36" s="6">
        <f t="shared" si="5"/>
        <v>0</v>
      </c>
      <c r="Q36" s="6">
        <f t="shared" si="5"/>
        <v>0</v>
      </c>
      <c r="R36" s="6">
        <f t="shared" si="5"/>
        <v>0</v>
      </c>
      <c r="S36" s="6">
        <f t="shared" si="5"/>
        <v>0</v>
      </c>
      <c r="T36" s="6">
        <f t="shared" si="5"/>
        <v>0</v>
      </c>
      <c r="U36" s="6">
        <f t="shared" si="5"/>
        <v>0</v>
      </c>
      <c r="V36" s="6">
        <f t="shared" si="5"/>
        <v>0</v>
      </c>
      <c r="W36" s="6">
        <f t="shared" si="5"/>
        <v>0</v>
      </c>
    </row>
    <row r="37" customHeight="1" spans="1:23">
      <c r="A37" s="27">
        <v>20201</v>
      </c>
      <c r="B37" s="27" t="s">
        <v>901</v>
      </c>
      <c r="C37" s="8">
        <v>0</v>
      </c>
      <c r="D37" s="6">
        <f t="shared" ref="D37:D45" si="6">SUM(E37:S37)</f>
        <v>0</v>
      </c>
      <c r="E37" s="8">
        <v>0</v>
      </c>
      <c r="F37" s="8">
        <v>0</v>
      </c>
      <c r="G37" s="8">
        <v>0</v>
      </c>
      <c r="H37" s="11">
        <v>0</v>
      </c>
      <c r="I37" s="7">
        <v>0</v>
      </c>
      <c r="J37" s="8">
        <v>0</v>
      </c>
      <c r="K37" s="8">
        <v>0</v>
      </c>
      <c r="L37" s="7">
        <v>0</v>
      </c>
      <c r="M37" s="8">
        <v>0</v>
      </c>
      <c r="N37" s="8">
        <v>0</v>
      </c>
      <c r="O37" s="7">
        <v>0</v>
      </c>
      <c r="P37" s="8">
        <v>0</v>
      </c>
      <c r="Q37" s="7">
        <v>0</v>
      </c>
      <c r="R37" s="8">
        <v>0</v>
      </c>
      <c r="S37" s="8">
        <v>0</v>
      </c>
      <c r="T37" s="6">
        <f t="shared" ref="T37:T45" si="7">C37+D37</f>
        <v>0</v>
      </c>
      <c r="U37" s="6">
        <f>'L02'!C251</f>
        <v>0</v>
      </c>
      <c r="V37" s="6">
        <f t="shared" ref="V37:V45" si="8">T37-U37</f>
        <v>0</v>
      </c>
      <c r="W37" s="7">
        <v>0</v>
      </c>
    </row>
    <row r="38" customHeight="1" spans="1:23">
      <c r="A38" s="27">
        <v>20202</v>
      </c>
      <c r="B38" s="27" t="s">
        <v>903</v>
      </c>
      <c r="C38" s="8">
        <v>0</v>
      </c>
      <c r="D38" s="6">
        <f t="shared" si="6"/>
        <v>0</v>
      </c>
      <c r="E38" s="8">
        <v>0</v>
      </c>
      <c r="F38" s="8">
        <v>0</v>
      </c>
      <c r="G38" s="8">
        <v>0</v>
      </c>
      <c r="H38" s="11">
        <v>0</v>
      </c>
      <c r="I38" s="7">
        <v>0</v>
      </c>
      <c r="J38" s="8">
        <v>0</v>
      </c>
      <c r="K38" s="8">
        <v>0</v>
      </c>
      <c r="L38" s="7">
        <v>0</v>
      </c>
      <c r="M38" s="8">
        <v>0</v>
      </c>
      <c r="N38" s="8">
        <v>0</v>
      </c>
      <c r="O38" s="7">
        <v>0</v>
      </c>
      <c r="P38" s="8">
        <v>0</v>
      </c>
      <c r="Q38" s="7">
        <v>0</v>
      </c>
      <c r="R38" s="8">
        <v>0</v>
      </c>
      <c r="S38" s="8">
        <v>0</v>
      </c>
      <c r="T38" s="6">
        <f t="shared" si="7"/>
        <v>0</v>
      </c>
      <c r="U38" s="6">
        <f>'L02'!C258</f>
        <v>0</v>
      </c>
      <c r="V38" s="6">
        <f t="shared" si="8"/>
        <v>0</v>
      </c>
      <c r="W38" s="7">
        <v>0</v>
      </c>
    </row>
    <row r="39" ht="17.25" customHeight="1" spans="1:23">
      <c r="A39" s="27">
        <v>20203</v>
      </c>
      <c r="B39" s="27" t="s">
        <v>906</v>
      </c>
      <c r="C39" s="8">
        <v>0</v>
      </c>
      <c r="D39" s="6">
        <f t="shared" si="6"/>
        <v>0</v>
      </c>
      <c r="E39" s="8">
        <v>0</v>
      </c>
      <c r="F39" s="8">
        <v>0</v>
      </c>
      <c r="G39" s="8">
        <v>0</v>
      </c>
      <c r="H39" s="11">
        <v>0</v>
      </c>
      <c r="I39" s="7">
        <v>0</v>
      </c>
      <c r="J39" s="8">
        <v>0</v>
      </c>
      <c r="K39" s="8">
        <v>0</v>
      </c>
      <c r="L39" s="7">
        <v>0</v>
      </c>
      <c r="M39" s="8">
        <v>0</v>
      </c>
      <c r="N39" s="8">
        <v>0</v>
      </c>
      <c r="O39" s="7">
        <v>0</v>
      </c>
      <c r="P39" s="8">
        <v>0</v>
      </c>
      <c r="Q39" s="7">
        <v>0</v>
      </c>
      <c r="R39" s="8">
        <v>0</v>
      </c>
      <c r="S39" s="8">
        <v>0</v>
      </c>
      <c r="T39" s="6">
        <f t="shared" si="7"/>
        <v>0</v>
      </c>
      <c r="U39" s="6">
        <f>'L02'!C261</f>
        <v>0</v>
      </c>
      <c r="V39" s="6">
        <f t="shared" si="8"/>
        <v>0</v>
      </c>
      <c r="W39" s="7">
        <v>0</v>
      </c>
    </row>
    <row r="40" customHeight="1" spans="1:23">
      <c r="A40" s="27">
        <v>20204</v>
      </c>
      <c r="B40" s="27" t="s">
        <v>909</v>
      </c>
      <c r="C40" s="8">
        <v>0</v>
      </c>
      <c r="D40" s="6">
        <f t="shared" si="6"/>
        <v>0</v>
      </c>
      <c r="E40" s="8">
        <v>0</v>
      </c>
      <c r="F40" s="8">
        <v>0</v>
      </c>
      <c r="G40" s="8">
        <v>0</v>
      </c>
      <c r="H40" s="11">
        <v>0</v>
      </c>
      <c r="I40" s="7">
        <v>0</v>
      </c>
      <c r="J40" s="8">
        <v>0</v>
      </c>
      <c r="K40" s="8">
        <v>0</v>
      </c>
      <c r="L40" s="7">
        <v>0</v>
      </c>
      <c r="M40" s="8">
        <v>0</v>
      </c>
      <c r="N40" s="8">
        <v>0</v>
      </c>
      <c r="O40" s="7">
        <v>0</v>
      </c>
      <c r="P40" s="8">
        <v>0</v>
      </c>
      <c r="Q40" s="7">
        <v>0</v>
      </c>
      <c r="R40" s="8">
        <v>0</v>
      </c>
      <c r="S40" s="8">
        <v>0</v>
      </c>
      <c r="T40" s="6">
        <f t="shared" si="7"/>
        <v>0</v>
      </c>
      <c r="U40" s="6">
        <f>'L02'!C264</f>
        <v>0</v>
      </c>
      <c r="V40" s="6">
        <f t="shared" si="8"/>
        <v>0</v>
      </c>
      <c r="W40" s="7">
        <v>0</v>
      </c>
    </row>
    <row r="41" customHeight="1" spans="1:23">
      <c r="A41" s="27">
        <v>20205</v>
      </c>
      <c r="B41" s="27" t="s">
        <v>915</v>
      </c>
      <c r="C41" s="8">
        <v>0</v>
      </c>
      <c r="D41" s="6">
        <f t="shared" si="6"/>
        <v>0</v>
      </c>
      <c r="E41" s="8">
        <v>0</v>
      </c>
      <c r="F41" s="8">
        <v>0</v>
      </c>
      <c r="G41" s="8">
        <v>0</v>
      </c>
      <c r="H41" s="11">
        <v>0</v>
      </c>
      <c r="I41" s="7">
        <v>0</v>
      </c>
      <c r="J41" s="8">
        <v>0</v>
      </c>
      <c r="K41" s="8">
        <v>0</v>
      </c>
      <c r="L41" s="7">
        <v>0</v>
      </c>
      <c r="M41" s="8">
        <v>0</v>
      </c>
      <c r="N41" s="8">
        <v>0</v>
      </c>
      <c r="O41" s="7">
        <v>0</v>
      </c>
      <c r="P41" s="8">
        <v>0</v>
      </c>
      <c r="Q41" s="7">
        <v>0</v>
      </c>
      <c r="R41" s="8">
        <v>0</v>
      </c>
      <c r="S41" s="8">
        <v>0</v>
      </c>
      <c r="T41" s="6">
        <f t="shared" si="7"/>
        <v>0</v>
      </c>
      <c r="U41" s="6">
        <f>'L02'!C270</f>
        <v>0</v>
      </c>
      <c r="V41" s="6">
        <f t="shared" si="8"/>
        <v>0</v>
      </c>
      <c r="W41" s="7">
        <v>0</v>
      </c>
    </row>
    <row r="42" ht="17.25" customHeight="1" spans="1:23">
      <c r="A42" s="27">
        <v>20206</v>
      </c>
      <c r="B42" s="27" t="s">
        <v>2076</v>
      </c>
      <c r="C42" s="8">
        <v>0</v>
      </c>
      <c r="D42" s="6">
        <f t="shared" si="6"/>
        <v>0</v>
      </c>
      <c r="E42" s="8">
        <v>0</v>
      </c>
      <c r="F42" s="8">
        <v>0</v>
      </c>
      <c r="G42" s="8">
        <v>0</v>
      </c>
      <c r="H42" s="11">
        <v>0</v>
      </c>
      <c r="I42" s="7">
        <v>0</v>
      </c>
      <c r="J42" s="8">
        <v>0</v>
      </c>
      <c r="K42" s="8">
        <v>0</v>
      </c>
      <c r="L42" s="7">
        <v>0</v>
      </c>
      <c r="M42" s="8">
        <v>0</v>
      </c>
      <c r="N42" s="8">
        <v>0</v>
      </c>
      <c r="O42" s="7">
        <v>0</v>
      </c>
      <c r="P42" s="8">
        <v>0</v>
      </c>
      <c r="Q42" s="7">
        <v>0</v>
      </c>
      <c r="R42" s="8">
        <v>0</v>
      </c>
      <c r="S42" s="8">
        <v>0</v>
      </c>
      <c r="T42" s="6">
        <f t="shared" si="7"/>
        <v>0</v>
      </c>
      <c r="U42" s="6">
        <f>'L02'!C275</f>
        <v>0</v>
      </c>
      <c r="V42" s="6">
        <f t="shared" si="8"/>
        <v>0</v>
      </c>
      <c r="W42" s="7">
        <v>0</v>
      </c>
    </row>
    <row r="43" customHeight="1" spans="1:23">
      <c r="A43" s="27">
        <v>20207</v>
      </c>
      <c r="B43" s="27" t="s">
        <v>922</v>
      </c>
      <c r="C43" s="8">
        <v>0</v>
      </c>
      <c r="D43" s="6">
        <f t="shared" si="6"/>
        <v>0</v>
      </c>
      <c r="E43" s="8">
        <v>0</v>
      </c>
      <c r="F43" s="8">
        <v>0</v>
      </c>
      <c r="G43" s="8">
        <v>0</v>
      </c>
      <c r="H43" s="11">
        <v>0</v>
      </c>
      <c r="I43" s="7">
        <v>0</v>
      </c>
      <c r="J43" s="8">
        <v>0</v>
      </c>
      <c r="K43" s="8">
        <v>0</v>
      </c>
      <c r="L43" s="7">
        <v>0</v>
      </c>
      <c r="M43" s="8">
        <v>0</v>
      </c>
      <c r="N43" s="8">
        <v>0</v>
      </c>
      <c r="O43" s="7">
        <v>0</v>
      </c>
      <c r="P43" s="8">
        <v>0</v>
      </c>
      <c r="Q43" s="7">
        <v>0</v>
      </c>
      <c r="R43" s="8">
        <v>0</v>
      </c>
      <c r="S43" s="8">
        <v>0</v>
      </c>
      <c r="T43" s="6">
        <f t="shared" si="7"/>
        <v>0</v>
      </c>
      <c r="U43" s="6">
        <f>'L02'!C277</f>
        <v>0</v>
      </c>
      <c r="V43" s="6">
        <f t="shared" si="8"/>
        <v>0</v>
      </c>
      <c r="W43" s="7">
        <v>0</v>
      </c>
    </row>
    <row r="44" customHeight="1" spans="1:23">
      <c r="A44" s="27">
        <v>20208</v>
      </c>
      <c r="B44" s="27" t="s">
        <v>927</v>
      </c>
      <c r="C44" s="8">
        <v>0</v>
      </c>
      <c r="D44" s="6">
        <f t="shared" si="6"/>
        <v>0</v>
      </c>
      <c r="E44" s="8">
        <v>0</v>
      </c>
      <c r="F44" s="8">
        <v>0</v>
      </c>
      <c r="G44" s="8">
        <v>0</v>
      </c>
      <c r="H44" s="11">
        <v>0</v>
      </c>
      <c r="I44" s="7">
        <v>0</v>
      </c>
      <c r="J44" s="8">
        <v>0</v>
      </c>
      <c r="K44" s="8">
        <v>0</v>
      </c>
      <c r="L44" s="7">
        <v>0</v>
      </c>
      <c r="M44" s="8">
        <v>0</v>
      </c>
      <c r="N44" s="8">
        <v>0</v>
      </c>
      <c r="O44" s="7">
        <v>0</v>
      </c>
      <c r="P44" s="8">
        <v>0</v>
      </c>
      <c r="Q44" s="7">
        <v>0</v>
      </c>
      <c r="R44" s="8">
        <v>0</v>
      </c>
      <c r="S44" s="8">
        <v>0</v>
      </c>
      <c r="T44" s="6">
        <f t="shared" si="7"/>
        <v>0</v>
      </c>
      <c r="U44" s="6">
        <f>'L02'!C282</f>
        <v>0</v>
      </c>
      <c r="V44" s="6">
        <f t="shared" si="8"/>
        <v>0</v>
      </c>
      <c r="W44" s="7">
        <v>0</v>
      </c>
    </row>
    <row r="45" customHeight="1" spans="1:23">
      <c r="A45" s="27">
        <v>20299</v>
      </c>
      <c r="B45" s="27" t="s">
        <v>2077</v>
      </c>
      <c r="C45" s="8">
        <v>0</v>
      </c>
      <c r="D45" s="6">
        <f t="shared" si="6"/>
        <v>0</v>
      </c>
      <c r="E45" s="8">
        <v>0</v>
      </c>
      <c r="F45" s="8">
        <v>0</v>
      </c>
      <c r="G45" s="8">
        <v>0</v>
      </c>
      <c r="H45" s="11">
        <v>0</v>
      </c>
      <c r="I45" s="7">
        <v>0</v>
      </c>
      <c r="J45" s="8">
        <v>0</v>
      </c>
      <c r="K45" s="8">
        <v>0</v>
      </c>
      <c r="L45" s="7">
        <v>0</v>
      </c>
      <c r="M45" s="8">
        <v>0</v>
      </c>
      <c r="N45" s="8">
        <v>0</v>
      </c>
      <c r="O45" s="7">
        <v>0</v>
      </c>
      <c r="P45" s="8">
        <v>0</v>
      </c>
      <c r="Q45" s="7">
        <v>0</v>
      </c>
      <c r="R45" s="8">
        <v>0</v>
      </c>
      <c r="S45" s="8">
        <v>0</v>
      </c>
      <c r="T45" s="6">
        <f t="shared" si="7"/>
        <v>0</v>
      </c>
      <c r="U45" s="6">
        <f>'L02'!C288</f>
        <v>0</v>
      </c>
      <c r="V45" s="6">
        <f t="shared" si="8"/>
        <v>0</v>
      </c>
      <c r="W45" s="7">
        <v>0</v>
      </c>
    </row>
    <row r="46" customHeight="1" spans="1:23">
      <c r="A46" s="27">
        <v>203</v>
      </c>
      <c r="B46" s="15" t="s">
        <v>931</v>
      </c>
      <c r="C46" s="6">
        <f t="shared" ref="C46:W46" si="9">SUM(C47:C51)</f>
        <v>0</v>
      </c>
      <c r="D46" s="6">
        <f t="shared" si="9"/>
        <v>0</v>
      </c>
      <c r="E46" s="6">
        <f t="shared" si="9"/>
        <v>0</v>
      </c>
      <c r="F46" s="6">
        <f t="shared" si="9"/>
        <v>0</v>
      </c>
      <c r="G46" s="6">
        <f t="shared" si="9"/>
        <v>0</v>
      </c>
      <c r="H46" s="6">
        <f t="shared" si="9"/>
        <v>0</v>
      </c>
      <c r="I46" s="6">
        <f t="shared" si="9"/>
        <v>0</v>
      </c>
      <c r="J46" s="6">
        <f t="shared" si="9"/>
        <v>0</v>
      </c>
      <c r="K46" s="6">
        <f t="shared" si="9"/>
        <v>0</v>
      </c>
      <c r="L46" s="6">
        <f t="shared" si="9"/>
        <v>0</v>
      </c>
      <c r="M46" s="6">
        <f t="shared" si="9"/>
        <v>0</v>
      </c>
      <c r="N46" s="6">
        <f t="shared" si="9"/>
        <v>0</v>
      </c>
      <c r="O46" s="6">
        <f t="shared" si="9"/>
        <v>0</v>
      </c>
      <c r="P46" s="6">
        <f t="shared" si="9"/>
        <v>0</v>
      </c>
      <c r="Q46" s="6">
        <f t="shared" si="9"/>
        <v>0</v>
      </c>
      <c r="R46" s="6">
        <f t="shared" si="9"/>
        <v>0</v>
      </c>
      <c r="S46" s="6">
        <f t="shared" si="9"/>
        <v>0</v>
      </c>
      <c r="T46" s="6">
        <f t="shared" si="9"/>
        <v>0</v>
      </c>
      <c r="U46" s="6">
        <f t="shared" si="9"/>
        <v>0</v>
      </c>
      <c r="V46" s="6">
        <f t="shared" si="9"/>
        <v>0</v>
      </c>
      <c r="W46" s="6">
        <f t="shared" si="9"/>
        <v>0</v>
      </c>
    </row>
    <row r="47" customHeight="1" spans="1:23">
      <c r="A47" s="27">
        <v>20301</v>
      </c>
      <c r="B47" s="27" t="s">
        <v>2078</v>
      </c>
      <c r="C47" s="8">
        <v>0</v>
      </c>
      <c r="D47" s="6">
        <f>SUM(E47:S47)</f>
        <v>0</v>
      </c>
      <c r="E47" s="8">
        <v>0</v>
      </c>
      <c r="F47" s="8">
        <v>0</v>
      </c>
      <c r="G47" s="8">
        <v>0</v>
      </c>
      <c r="H47" s="11">
        <v>0</v>
      </c>
      <c r="I47" s="7">
        <v>0</v>
      </c>
      <c r="J47" s="8">
        <v>0</v>
      </c>
      <c r="K47" s="8">
        <v>0</v>
      </c>
      <c r="L47" s="7">
        <v>0</v>
      </c>
      <c r="M47" s="8">
        <v>0</v>
      </c>
      <c r="N47" s="8">
        <v>0</v>
      </c>
      <c r="O47" s="7">
        <v>0</v>
      </c>
      <c r="P47" s="8">
        <v>0</v>
      </c>
      <c r="Q47" s="7">
        <v>0</v>
      </c>
      <c r="R47" s="8">
        <v>0</v>
      </c>
      <c r="S47" s="8">
        <v>0</v>
      </c>
      <c r="T47" s="6">
        <f>C47+D47</f>
        <v>0</v>
      </c>
      <c r="U47" s="6">
        <f>'L02'!C291</f>
        <v>0</v>
      </c>
      <c r="V47" s="6">
        <f>T47-U47</f>
        <v>0</v>
      </c>
      <c r="W47" s="7">
        <v>0</v>
      </c>
    </row>
    <row r="48" customHeight="1" spans="1:23">
      <c r="A48" s="27">
        <v>20304</v>
      </c>
      <c r="B48" s="27" t="s">
        <v>2079</v>
      </c>
      <c r="C48" s="8">
        <v>0</v>
      </c>
      <c r="D48" s="6">
        <f>SUM(E48:S48)</f>
        <v>0</v>
      </c>
      <c r="E48" s="8">
        <v>0</v>
      </c>
      <c r="F48" s="8">
        <v>0</v>
      </c>
      <c r="G48" s="8">
        <v>0</v>
      </c>
      <c r="H48" s="11">
        <v>0</v>
      </c>
      <c r="I48" s="7">
        <v>0</v>
      </c>
      <c r="J48" s="8">
        <v>0</v>
      </c>
      <c r="K48" s="8">
        <v>0</v>
      </c>
      <c r="L48" s="7">
        <v>0</v>
      </c>
      <c r="M48" s="8">
        <v>0</v>
      </c>
      <c r="N48" s="8">
        <v>0</v>
      </c>
      <c r="O48" s="7">
        <v>0</v>
      </c>
      <c r="P48" s="8">
        <v>0</v>
      </c>
      <c r="Q48" s="7">
        <v>0</v>
      </c>
      <c r="R48" s="8">
        <v>0</v>
      </c>
      <c r="S48" s="8">
        <v>0</v>
      </c>
      <c r="T48" s="6">
        <f>C48+D48</f>
        <v>0</v>
      </c>
      <c r="U48" s="6">
        <f>'L02'!C293</f>
        <v>0</v>
      </c>
      <c r="V48" s="6">
        <f>T48-U48</f>
        <v>0</v>
      </c>
      <c r="W48" s="7">
        <v>0</v>
      </c>
    </row>
    <row r="49" customHeight="1" spans="1:23">
      <c r="A49" s="27">
        <v>20305</v>
      </c>
      <c r="B49" s="27" t="s">
        <v>2080</v>
      </c>
      <c r="C49" s="8">
        <v>0</v>
      </c>
      <c r="D49" s="6">
        <f>SUM(E49:S49)</f>
        <v>0</v>
      </c>
      <c r="E49" s="8">
        <v>0</v>
      </c>
      <c r="F49" s="8">
        <v>0</v>
      </c>
      <c r="G49" s="8">
        <v>0</v>
      </c>
      <c r="H49" s="11">
        <v>0</v>
      </c>
      <c r="I49" s="7">
        <v>0</v>
      </c>
      <c r="J49" s="8">
        <v>0</v>
      </c>
      <c r="K49" s="8">
        <v>0</v>
      </c>
      <c r="L49" s="7">
        <v>0</v>
      </c>
      <c r="M49" s="8">
        <v>0</v>
      </c>
      <c r="N49" s="8">
        <v>0</v>
      </c>
      <c r="O49" s="7">
        <v>0</v>
      </c>
      <c r="P49" s="8">
        <v>0</v>
      </c>
      <c r="Q49" s="7">
        <v>0</v>
      </c>
      <c r="R49" s="8">
        <v>0</v>
      </c>
      <c r="S49" s="8">
        <v>0</v>
      </c>
      <c r="T49" s="6">
        <f>C49+D49</f>
        <v>0</v>
      </c>
      <c r="U49" s="6">
        <f>'L02'!C295</f>
        <v>0</v>
      </c>
      <c r="V49" s="6">
        <f>T49-U49</f>
        <v>0</v>
      </c>
      <c r="W49" s="7">
        <v>0</v>
      </c>
    </row>
    <row r="50" customHeight="1" spans="1:23">
      <c r="A50" s="27">
        <v>20306</v>
      </c>
      <c r="B50" s="27" t="s">
        <v>938</v>
      </c>
      <c r="C50" s="8">
        <v>0</v>
      </c>
      <c r="D50" s="6">
        <f>SUM(E50:S50)</f>
        <v>0</v>
      </c>
      <c r="E50" s="8">
        <v>0</v>
      </c>
      <c r="F50" s="8">
        <v>0</v>
      </c>
      <c r="G50" s="8">
        <v>0</v>
      </c>
      <c r="H50" s="11">
        <v>0</v>
      </c>
      <c r="I50" s="7">
        <v>0</v>
      </c>
      <c r="J50" s="8">
        <v>0</v>
      </c>
      <c r="K50" s="8">
        <v>0</v>
      </c>
      <c r="L50" s="7">
        <v>0</v>
      </c>
      <c r="M50" s="8">
        <v>0</v>
      </c>
      <c r="N50" s="8">
        <v>0</v>
      </c>
      <c r="O50" s="7">
        <v>0</v>
      </c>
      <c r="P50" s="8">
        <v>0</v>
      </c>
      <c r="Q50" s="7">
        <v>0</v>
      </c>
      <c r="R50" s="8">
        <v>0</v>
      </c>
      <c r="S50" s="8">
        <v>0</v>
      </c>
      <c r="T50" s="6">
        <f>C50+D50</f>
        <v>0</v>
      </c>
      <c r="U50" s="6">
        <f>'L02'!C297</f>
        <v>0</v>
      </c>
      <c r="V50" s="6">
        <f>T50-U50</f>
        <v>0</v>
      </c>
      <c r="W50" s="7">
        <v>0</v>
      </c>
    </row>
    <row r="51" customHeight="1" spans="1:23">
      <c r="A51" s="27">
        <v>20399</v>
      </c>
      <c r="B51" s="27" t="s">
        <v>2081</v>
      </c>
      <c r="C51" s="8">
        <v>0</v>
      </c>
      <c r="D51" s="6">
        <f>SUM(E51:S51)</f>
        <v>0</v>
      </c>
      <c r="E51" s="8">
        <v>0</v>
      </c>
      <c r="F51" s="8">
        <v>0</v>
      </c>
      <c r="G51" s="8">
        <v>0</v>
      </c>
      <c r="H51" s="11">
        <v>0</v>
      </c>
      <c r="I51" s="7">
        <v>0</v>
      </c>
      <c r="J51" s="8">
        <v>0</v>
      </c>
      <c r="K51" s="8">
        <v>0</v>
      </c>
      <c r="L51" s="7">
        <v>0</v>
      </c>
      <c r="M51" s="8">
        <v>0</v>
      </c>
      <c r="N51" s="8">
        <v>0</v>
      </c>
      <c r="O51" s="7">
        <v>0</v>
      </c>
      <c r="P51" s="8">
        <v>0</v>
      </c>
      <c r="Q51" s="7">
        <v>0</v>
      </c>
      <c r="R51" s="8">
        <v>0</v>
      </c>
      <c r="S51" s="8">
        <v>0</v>
      </c>
      <c r="T51" s="6">
        <f>C51+D51</f>
        <v>0</v>
      </c>
      <c r="U51" s="6">
        <f>'L02'!C307</f>
        <v>0</v>
      </c>
      <c r="V51" s="6">
        <f>T51-U51</f>
        <v>0</v>
      </c>
      <c r="W51" s="7">
        <v>0</v>
      </c>
    </row>
    <row r="52" customHeight="1" spans="1:23">
      <c r="A52" s="27">
        <v>204</v>
      </c>
      <c r="B52" s="15" t="s">
        <v>950</v>
      </c>
      <c r="C52" s="6">
        <f t="shared" ref="C52:W52" si="10">SUM(C53:C63)</f>
        <v>9174</v>
      </c>
      <c r="D52" s="6">
        <f t="shared" si="10"/>
        <v>1724</v>
      </c>
      <c r="E52" s="6">
        <f t="shared" si="10"/>
        <v>0</v>
      </c>
      <c r="F52" s="6">
        <f t="shared" si="10"/>
        <v>1601</v>
      </c>
      <c r="G52" s="6">
        <f t="shared" si="10"/>
        <v>123</v>
      </c>
      <c r="H52" s="6">
        <f t="shared" si="10"/>
        <v>0</v>
      </c>
      <c r="I52" s="6">
        <f t="shared" si="10"/>
        <v>0</v>
      </c>
      <c r="J52" s="6">
        <f t="shared" si="10"/>
        <v>0</v>
      </c>
      <c r="K52" s="6">
        <f t="shared" si="10"/>
        <v>0</v>
      </c>
      <c r="L52" s="6">
        <f t="shared" si="10"/>
        <v>0</v>
      </c>
      <c r="M52" s="6">
        <f t="shared" si="10"/>
        <v>0</v>
      </c>
      <c r="N52" s="6">
        <f t="shared" si="10"/>
        <v>0</v>
      </c>
      <c r="O52" s="6">
        <f t="shared" si="10"/>
        <v>0</v>
      </c>
      <c r="P52" s="6">
        <f t="shared" si="10"/>
        <v>0</v>
      </c>
      <c r="Q52" s="6">
        <f t="shared" si="10"/>
        <v>0</v>
      </c>
      <c r="R52" s="6">
        <f t="shared" si="10"/>
        <v>0</v>
      </c>
      <c r="S52" s="6">
        <f t="shared" si="10"/>
        <v>0</v>
      </c>
      <c r="T52" s="6">
        <f t="shared" si="10"/>
        <v>10898</v>
      </c>
      <c r="U52" s="6">
        <f t="shared" si="10"/>
        <v>10835</v>
      </c>
      <c r="V52" s="6">
        <f t="shared" si="10"/>
        <v>63</v>
      </c>
      <c r="W52" s="6">
        <f t="shared" si="10"/>
        <v>63</v>
      </c>
    </row>
    <row r="53" customHeight="1" spans="1:23">
      <c r="A53" s="27">
        <v>20401</v>
      </c>
      <c r="B53" s="27" t="s">
        <v>2082</v>
      </c>
      <c r="C53" s="8">
        <v>0</v>
      </c>
      <c r="D53" s="6">
        <f t="shared" ref="D53:D63" si="11">SUM(E53:S53)</f>
        <v>0</v>
      </c>
      <c r="E53" s="8">
        <v>0</v>
      </c>
      <c r="F53" s="8">
        <v>0</v>
      </c>
      <c r="G53" s="8">
        <v>0</v>
      </c>
      <c r="H53" s="11">
        <v>0</v>
      </c>
      <c r="I53" s="7">
        <v>0</v>
      </c>
      <c r="J53" s="8">
        <v>0</v>
      </c>
      <c r="K53" s="8">
        <v>0</v>
      </c>
      <c r="L53" s="7">
        <v>0</v>
      </c>
      <c r="M53" s="8">
        <v>0</v>
      </c>
      <c r="N53" s="8">
        <v>0</v>
      </c>
      <c r="O53" s="7">
        <v>0</v>
      </c>
      <c r="P53" s="8">
        <v>0</v>
      </c>
      <c r="Q53" s="7">
        <v>0</v>
      </c>
      <c r="R53" s="8">
        <v>0</v>
      </c>
      <c r="S53" s="8">
        <v>0</v>
      </c>
      <c r="T53" s="6">
        <f t="shared" ref="T53:T63" si="12">C53+D53</f>
        <v>0</v>
      </c>
      <c r="U53" s="6">
        <f>'L02'!C310</f>
        <v>0</v>
      </c>
      <c r="V53" s="6">
        <f t="shared" ref="V53:V63" si="13">T53-U53</f>
        <v>0</v>
      </c>
      <c r="W53" s="7">
        <v>0</v>
      </c>
    </row>
    <row r="54" customHeight="1" spans="1:23">
      <c r="A54" s="27">
        <v>20402</v>
      </c>
      <c r="B54" s="27" t="s">
        <v>954</v>
      </c>
      <c r="C54" s="8">
        <v>8638</v>
      </c>
      <c r="D54" s="6">
        <f t="shared" si="11"/>
        <v>1649</v>
      </c>
      <c r="E54" s="8">
        <v>0</v>
      </c>
      <c r="F54" s="8">
        <v>1564</v>
      </c>
      <c r="G54" s="8">
        <v>100</v>
      </c>
      <c r="H54" s="11">
        <v>0</v>
      </c>
      <c r="I54" s="7">
        <v>0</v>
      </c>
      <c r="J54" s="8">
        <v>0</v>
      </c>
      <c r="K54" s="8">
        <v>0</v>
      </c>
      <c r="L54" s="7">
        <v>0</v>
      </c>
      <c r="M54" s="8">
        <v>-15</v>
      </c>
      <c r="N54" s="8">
        <v>0</v>
      </c>
      <c r="O54" s="7">
        <v>0</v>
      </c>
      <c r="P54" s="8">
        <v>0</v>
      </c>
      <c r="Q54" s="7">
        <v>0</v>
      </c>
      <c r="R54" s="8">
        <v>0</v>
      </c>
      <c r="S54" s="8">
        <v>0</v>
      </c>
      <c r="T54" s="6">
        <f t="shared" si="12"/>
        <v>10287</v>
      </c>
      <c r="U54" s="6">
        <f>'L02'!C313</f>
        <v>10287</v>
      </c>
      <c r="V54" s="6">
        <f t="shared" si="13"/>
        <v>0</v>
      </c>
      <c r="W54" s="7">
        <v>0</v>
      </c>
    </row>
    <row r="55" customHeight="1" spans="1:23">
      <c r="A55" s="27">
        <v>20403</v>
      </c>
      <c r="B55" s="27" t="s">
        <v>960</v>
      </c>
      <c r="C55" s="8">
        <v>10</v>
      </c>
      <c r="D55" s="6">
        <f t="shared" si="11"/>
        <v>-10</v>
      </c>
      <c r="E55" s="8">
        <v>0</v>
      </c>
      <c r="F55" s="8">
        <v>0</v>
      </c>
      <c r="G55" s="8">
        <v>0</v>
      </c>
      <c r="H55" s="11">
        <v>0</v>
      </c>
      <c r="I55" s="7">
        <v>0</v>
      </c>
      <c r="J55" s="8">
        <v>0</v>
      </c>
      <c r="K55" s="8">
        <v>0</v>
      </c>
      <c r="L55" s="7">
        <v>0</v>
      </c>
      <c r="M55" s="8">
        <v>-10</v>
      </c>
      <c r="N55" s="8">
        <v>0</v>
      </c>
      <c r="O55" s="7">
        <v>0</v>
      </c>
      <c r="P55" s="8">
        <v>0</v>
      </c>
      <c r="Q55" s="7">
        <v>0</v>
      </c>
      <c r="R55" s="8">
        <v>0</v>
      </c>
      <c r="S55" s="8">
        <v>0</v>
      </c>
      <c r="T55" s="6">
        <f t="shared" si="12"/>
        <v>0</v>
      </c>
      <c r="U55" s="6">
        <f>'L02'!C324</f>
        <v>0</v>
      </c>
      <c r="V55" s="6">
        <f t="shared" si="13"/>
        <v>0</v>
      </c>
      <c r="W55" s="7">
        <v>0</v>
      </c>
    </row>
    <row r="56" customHeight="1" spans="1:23">
      <c r="A56" s="27">
        <v>20404</v>
      </c>
      <c r="B56" s="27" t="s">
        <v>963</v>
      </c>
      <c r="C56" s="8">
        <v>0</v>
      </c>
      <c r="D56" s="6">
        <f t="shared" si="11"/>
        <v>38</v>
      </c>
      <c r="E56" s="8">
        <v>0</v>
      </c>
      <c r="F56" s="8">
        <v>2</v>
      </c>
      <c r="G56" s="8">
        <v>0</v>
      </c>
      <c r="H56" s="11">
        <v>0</v>
      </c>
      <c r="I56" s="7">
        <v>0</v>
      </c>
      <c r="J56" s="8">
        <v>0</v>
      </c>
      <c r="K56" s="8">
        <v>0</v>
      </c>
      <c r="L56" s="7">
        <v>0</v>
      </c>
      <c r="M56" s="8">
        <v>36</v>
      </c>
      <c r="N56" s="8">
        <v>0</v>
      </c>
      <c r="O56" s="7">
        <v>0</v>
      </c>
      <c r="P56" s="8">
        <v>0</v>
      </c>
      <c r="Q56" s="7">
        <v>0</v>
      </c>
      <c r="R56" s="8">
        <v>0</v>
      </c>
      <c r="S56" s="8">
        <v>0</v>
      </c>
      <c r="T56" s="6">
        <f t="shared" si="12"/>
        <v>38</v>
      </c>
      <c r="U56" s="6">
        <f>'L02'!C331</f>
        <v>38</v>
      </c>
      <c r="V56" s="6">
        <f t="shared" si="13"/>
        <v>0</v>
      </c>
      <c r="W56" s="7">
        <v>0</v>
      </c>
    </row>
    <row r="57" customHeight="1" spans="1:23">
      <c r="A57" s="27">
        <v>20405</v>
      </c>
      <c r="B57" s="27" t="s">
        <v>967</v>
      </c>
      <c r="C57" s="8">
        <v>10</v>
      </c>
      <c r="D57" s="6">
        <f t="shared" si="11"/>
        <v>-1</v>
      </c>
      <c r="E57" s="8">
        <v>0</v>
      </c>
      <c r="F57" s="8">
        <v>0</v>
      </c>
      <c r="G57" s="8">
        <v>0</v>
      </c>
      <c r="H57" s="11">
        <v>0</v>
      </c>
      <c r="I57" s="7">
        <v>0</v>
      </c>
      <c r="J57" s="8">
        <v>0</v>
      </c>
      <c r="K57" s="8">
        <v>0</v>
      </c>
      <c r="L57" s="7">
        <v>0</v>
      </c>
      <c r="M57" s="8">
        <v>-1</v>
      </c>
      <c r="N57" s="8">
        <v>0</v>
      </c>
      <c r="O57" s="7">
        <v>0</v>
      </c>
      <c r="P57" s="8">
        <v>0</v>
      </c>
      <c r="Q57" s="7">
        <v>0</v>
      </c>
      <c r="R57" s="8">
        <v>0</v>
      </c>
      <c r="S57" s="8">
        <v>0</v>
      </c>
      <c r="T57" s="6">
        <f t="shared" si="12"/>
        <v>9</v>
      </c>
      <c r="U57" s="6">
        <f>'L02'!C339</f>
        <v>9</v>
      </c>
      <c r="V57" s="6">
        <f t="shared" si="13"/>
        <v>0</v>
      </c>
      <c r="W57" s="7">
        <v>0</v>
      </c>
    </row>
    <row r="58" customHeight="1" spans="1:23">
      <c r="A58" s="27">
        <v>20406</v>
      </c>
      <c r="B58" s="27" t="s">
        <v>972</v>
      </c>
      <c r="C58" s="8">
        <v>516</v>
      </c>
      <c r="D58" s="6">
        <f t="shared" si="11"/>
        <v>48</v>
      </c>
      <c r="E58" s="8">
        <v>0</v>
      </c>
      <c r="F58" s="8">
        <v>35</v>
      </c>
      <c r="G58" s="8">
        <v>23</v>
      </c>
      <c r="H58" s="11">
        <v>0</v>
      </c>
      <c r="I58" s="7">
        <v>0</v>
      </c>
      <c r="J58" s="8">
        <v>0</v>
      </c>
      <c r="K58" s="8">
        <v>0</v>
      </c>
      <c r="L58" s="7">
        <v>0</v>
      </c>
      <c r="M58" s="8">
        <v>-10</v>
      </c>
      <c r="N58" s="8">
        <v>0</v>
      </c>
      <c r="O58" s="7">
        <v>0</v>
      </c>
      <c r="P58" s="8">
        <v>0</v>
      </c>
      <c r="Q58" s="7">
        <v>0</v>
      </c>
      <c r="R58" s="8">
        <v>0</v>
      </c>
      <c r="S58" s="8">
        <v>0</v>
      </c>
      <c r="T58" s="6">
        <f t="shared" si="12"/>
        <v>564</v>
      </c>
      <c r="U58" s="6">
        <f>'L02'!C348</f>
        <v>501</v>
      </c>
      <c r="V58" s="6">
        <f t="shared" si="13"/>
        <v>63</v>
      </c>
      <c r="W58" s="7">
        <v>63</v>
      </c>
    </row>
    <row r="59" customHeight="1" spans="1:23">
      <c r="A59" s="27">
        <v>20407</v>
      </c>
      <c r="B59" s="27" t="s">
        <v>983</v>
      </c>
      <c r="C59" s="8">
        <v>0</v>
      </c>
      <c r="D59" s="6">
        <f t="shared" si="11"/>
        <v>0</v>
      </c>
      <c r="E59" s="8">
        <v>0</v>
      </c>
      <c r="F59" s="8">
        <v>0</v>
      </c>
      <c r="G59" s="8">
        <v>0</v>
      </c>
      <c r="H59" s="11">
        <v>0</v>
      </c>
      <c r="I59" s="7">
        <v>0</v>
      </c>
      <c r="J59" s="8">
        <v>0</v>
      </c>
      <c r="K59" s="8">
        <v>0</v>
      </c>
      <c r="L59" s="7">
        <v>0</v>
      </c>
      <c r="M59" s="8">
        <v>0</v>
      </c>
      <c r="N59" s="8">
        <v>0</v>
      </c>
      <c r="O59" s="7">
        <v>0</v>
      </c>
      <c r="P59" s="8">
        <v>0</v>
      </c>
      <c r="Q59" s="7">
        <v>0</v>
      </c>
      <c r="R59" s="8">
        <v>0</v>
      </c>
      <c r="S59" s="8">
        <v>0</v>
      </c>
      <c r="T59" s="6">
        <f t="shared" si="12"/>
        <v>0</v>
      </c>
      <c r="U59" s="6">
        <f>'L02'!C364</f>
        <v>0</v>
      </c>
      <c r="V59" s="6">
        <f t="shared" si="13"/>
        <v>0</v>
      </c>
      <c r="W59" s="7">
        <v>0</v>
      </c>
    </row>
    <row r="60" customHeight="1" spans="1:23">
      <c r="A60" s="27">
        <v>20408</v>
      </c>
      <c r="B60" s="27" t="s">
        <v>988</v>
      </c>
      <c r="C60" s="8">
        <v>0</v>
      </c>
      <c r="D60" s="6">
        <f t="shared" si="11"/>
        <v>0</v>
      </c>
      <c r="E60" s="8">
        <v>0</v>
      </c>
      <c r="F60" s="8">
        <v>0</v>
      </c>
      <c r="G60" s="8">
        <v>0</v>
      </c>
      <c r="H60" s="11">
        <v>0</v>
      </c>
      <c r="I60" s="7">
        <v>0</v>
      </c>
      <c r="J60" s="8">
        <v>0</v>
      </c>
      <c r="K60" s="8">
        <v>0</v>
      </c>
      <c r="L60" s="7">
        <v>0</v>
      </c>
      <c r="M60" s="8">
        <v>0</v>
      </c>
      <c r="N60" s="8">
        <v>0</v>
      </c>
      <c r="O60" s="7">
        <v>0</v>
      </c>
      <c r="P60" s="8">
        <v>0</v>
      </c>
      <c r="Q60" s="7">
        <v>0</v>
      </c>
      <c r="R60" s="8">
        <v>0</v>
      </c>
      <c r="S60" s="8">
        <v>0</v>
      </c>
      <c r="T60" s="6">
        <f t="shared" si="12"/>
        <v>0</v>
      </c>
      <c r="U60" s="6">
        <f>'L02'!C374</f>
        <v>0</v>
      </c>
      <c r="V60" s="6">
        <f t="shared" si="13"/>
        <v>0</v>
      </c>
      <c r="W60" s="7">
        <v>0</v>
      </c>
    </row>
    <row r="61" customHeight="1" spans="1:23">
      <c r="A61" s="27">
        <v>20409</v>
      </c>
      <c r="B61" s="27" t="s">
        <v>993</v>
      </c>
      <c r="C61" s="8">
        <v>0</v>
      </c>
      <c r="D61" s="6">
        <f t="shared" si="11"/>
        <v>0</v>
      </c>
      <c r="E61" s="8">
        <v>0</v>
      </c>
      <c r="F61" s="8">
        <v>0</v>
      </c>
      <c r="G61" s="8">
        <v>0</v>
      </c>
      <c r="H61" s="11">
        <v>0</v>
      </c>
      <c r="I61" s="7">
        <v>0</v>
      </c>
      <c r="J61" s="8">
        <v>0</v>
      </c>
      <c r="K61" s="8">
        <v>0</v>
      </c>
      <c r="L61" s="7">
        <v>0</v>
      </c>
      <c r="M61" s="8">
        <v>0</v>
      </c>
      <c r="N61" s="8">
        <v>0</v>
      </c>
      <c r="O61" s="7">
        <v>0</v>
      </c>
      <c r="P61" s="8">
        <v>0</v>
      </c>
      <c r="Q61" s="7">
        <v>0</v>
      </c>
      <c r="R61" s="8">
        <v>0</v>
      </c>
      <c r="S61" s="8">
        <v>0</v>
      </c>
      <c r="T61" s="6">
        <f t="shared" si="12"/>
        <v>0</v>
      </c>
      <c r="U61" s="6">
        <f>'L02'!C384</f>
        <v>0</v>
      </c>
      <c r="V61" s="6">
        <f t="shared" si="13"/>
        <v>0</v>
      </c>
      <c r="W61" s="7">
        <v>0</v>
      </c>
    </row>
    <row r="62" customHeight="1" spans="1:23">
      <c r="A62" s="27">
        <v>20410</v>
      </c>
      <c r="B62" s="27" t="s">
        <v>997</v>
      </c>
      <c r="C62" s="8">
        <v>0</v>
      </c>
      <c r="D62" s="6">
        <f t="shared" si="11"/>
        <v>0</v>
      </c>
      <c r="E62" s="8">
        <v>0</v>
      </c>
      <c r="F62" s="8">
        <v>0</v>
      </c>
      <c r="G62" s="8">
        <v>0</v>
      </c>
      <c r="H62" s="11">
        <v>0</v>
      </c>
      <c r="I62" s="7">
        <v>0</v>
      </c>
      <c r="J62" s="8">
        <v>0</v>
      </c>
      <c r="K62" s="8">
        <v>0</v>
      </c>
      <c r="L62" s="7">
        <v>0</v>
      </c>
      <c r="M62" s="8">
        <v>0</v>
      </c>
      <c r="N62" s="8">
        <v>0</v>
      </c>
      <c r="O62" s="7">
        <v>0</v>
      </c>
      <c r="P62" s="8">
        <v>0</v>
      </c>
      <c r="Q62" s="7">
        <v>0</v>
      </c>
      <c r="R62" s="8">
        <v>0</v>
      </c>
      <c r="S62" s="8">
        <v>0</v>
      </c>
      <c r="T62" s="6">
        <f t="shared" si="12"/>
        <v>0</v>
      </c>
      <c r="U62" s="6">
        <f>'L02'!C392</f>
        <v>0</v>
      </c>
      <c r="V62" s="6">
        <f t="shared" si="13"/>
        <v>0</v>
      </c>
      <c r="W62" s="7">
        <v>0</v>
      </c>
    </row>
    <row r="63" customHeight="1" spans="1:23">
      <c r="A63" s="27">
        <v>20499</v>
      </c>
      <c r="B63" s="27" t="s">
        <v>2083</v>
      </c>
      <c r="C63" s="8">
        <v>0</v>
      </c>
      <c r="D63" s="6">
        <f t="shared" si="11"/>
        <v>0</v>
      </c>
      <c r="E63" s="8">
        <v>0</v>
      </c>
      <c r="F63" s="8">
        <v>0</v>
      </c>
      <c r="G63" s="8">
        <v>0</v>
      </c>
      <c r="H63" s="11">
        <v>0</v>
      </c>
      <c r="I63" s="7">
        <v>0</v>
      </c>
      <c r="J63" s="8">
        <v>0</v>
      </c>
      <c r="K63" s="8">
        <v>0</v>
      </c>
      <c r="L63" s="7">
        <v>0</v>
      </c>
      <c r="M63" s="8">
        <v>0</v>
      </c>
      <c r="N63" s="8">
        <v>0</v>
      </c>
      <c r="O63" s="7">
        <v>0</v>
      </c>
      <c r="P63" s="8">
        <v>0</v>
      </c>
      <c r="Q63" s="7">
        <v>0</v>
      </c>
      <c r="R63" s="8">
        <v>0</v>
      </c>
      <c r="S63" s="8">
        <v>0</v>
      </c>
      <c r="T63" s="6">
        <f t="shared" si="12"/>
        <v>0</v>
      </c>
      <c r="U63" s="6">
        <f>'L02'!C398</f>
        <v>0</v>
      </c>
      <c r="V63" s="6">
        <f t="shared" si="13"/>
        <v>0</v>
      </c>
      <c r="W63" s="7">
        <v>0</v>
      </c>
    </row>
    <row r="64" customHeight="1" spans="1:23">
      <c r="A64" s="27">
        <v>205</v>
      </c>
      <c r="B64" s="15" t="s">
        <v>1002</v>
      </c>
      <c r="C64" s="6">
        <f t="shared" ref="C64:W64" si="14">SUM(C65:C74)</f>
        <v>29502</v>
      </c>
      <c r="D64" s="6">
        <f t="shared" si="14"/>
        <v>5248</v>
      </c>
      <c r="E64" s="6">
        <f t="shared" si="14"/>
        <v>0</v>
      </c>
      <c r="F64" s="6">
        <f t="shared" si="14"/>
        <v>4924</v>
      </c>
      <c r="G64" s="6">
        <f t="shared" si="14"/>
        <v>324</v>
      </c>
      <c r="H64" s="6">
        <f t="shared" si="14"/>
        <v>0</v>
      </c>
      <c r="I64" s="6">
        <f t="shared" si="14"/>
        <v>0</v>
      </c>
      <c r="J64" s="6">
        <f t="shared" si="14"/>
        <v>0</v>
      </c>
      <c r="K64" s="6">
        <f t="shared" si="14"/>
        <v>0</v>
      </c>
      <c r="L64" s="6">
        <f t="shared" si="14"/>
        <v>0</v>
      </c>
      <c r="M64" s="6">
        <f t="shared" si="14"/>
        <v>0</v>
      </c>
      <c r="N64" s="6">
        <f t="shared" si="14"/>
        <v>0</v>
      </c>
      <c r="O64" s="6">
        <f t="shared" si="14"/>
        <v>0</v>
      </c>
      <c r="P64" s="6">
        <f t="shared" si="14"/>
        <v>0</v>
      </c>
      <c r="Q64" s="6">
        <f t="shared" si="14"/>
        <v>0</v>
      </c>
      <c r="R64" s="6">
        <f t="shared" si="14"/>
        <v>0</v>
      </c>
      <c r="S64" s="6">
        <f t="shared" si="14"/>
        <v>0</v>
      </c>
      <c r="T64" s="6">
        <f t="shared" si="14"/>
        <v>34750</v>
      </c>
      <c r="U64" s="6">
        <f t="shared" si="14"/>
        <v>33040</v>
      </c>
      <c r="V64" s="6">
        <f t="shared" si="14"/>
        <v>1710</v>
      </c>
      <c r="W64" s="6">
        <f t="shared" si="14"/>
        <v>1710</v>
      </c>
    </row>
    <row r="65" customHeight="1" spans="1:23">
      <c r="A65" s="27">
        <v>20501</v>
      </c>
      <c r="B65" s="27" t="s">
        <v>1003</v>
      </c>
      <c r="C65" s="8">
        <v>1597</v>
      </c>
      <c r="D65" s="6">
        <f t="shared" ref="D65:D74" si="15">SUM(E65:S65)</f>
        <v>263</v>
      </c>
      <c r="E65" s="8">
        <v>0</v>
      </c>
      <c r="F65" s="8">
        <v>64</v>
      </c>
      <c r="G65" s="8">
        <v>0</v>
      </c>
      <c r="H65" s="11">
        <v>0</v>
      </c>
      <c r="I65" s="7">
        <v>0</v>
      </c>
      <c r="J65" s="8">
        <v>0</v>
      </c>
      <c r="K65" s="8">
        <v>0</v>
      </c>
      <c r="L65" s="7">
        <v>0</v>
      </c>
      <c r="M65" s="8">
        <v>199</v>
      </c>
      <c r="N65" s="8">
        <v>0</v>
      </c>
      <c r="O65" s="7">
        <v>0</v>
      </c>
      <c r="P65" s="8">
        <v>0</v>
      </c>
      <c r="Q65" s="7">
        <v>0</v>
      </c>
      <c r="R65" s="8">
        <v>0</v>
      </c>
      <c r="S65" s="8">
        <v>0</v>
      </c>
      <c r="T65" s="6">
        <f t="shared" ref="T65:T74" si="16">C65+D65</f>
        <v>1860</v>
      </c>
      <c r="U65" s="6">
        <f>'L02'!C401</f>
        <v>1860</v>
      </c>
      <c r="V65" s="6">
        <f t="shared" ref="V65:V74" si="17">T65-U65</f>
        <v>0</v>
      </c>
      <c r="W65" s="7">
        <v>0</v>
      </c>
    </row>
    <row r="66" customHeight="1" spans="1:23">
      <c r="A66" s="27">
        <v>20502</v>
      </c>
      <c r="B66" s="27" t="s">
        <v>1005</v>
      </c>
      <c r="C66" s="8">
        <v>23893</v>
      </c>
      <c r="D66" s="6">
        <f t="shared" si="15"/>
        <v>3405</v>
      </c>
      <c r="E66" s="8">
        <v>0</v>
      </c>
      <c r="F66" s="8">
        <v>4365</v>
      </c>
      <c r="G66" s="8">
        <v>268</v>
      </c>
      <c r="H66" s="11">
        <v>0</v>
      </c>
      <c r="I66" s="7">
        <v>0</v>
      </c>
      <c r="J66" s="8">
        <v>0</v>
      </c>
      <c r="K66" s="8">
        <v>0</v>
      </c>
      <c r="L66" s="7">
        <v>0</v>
      </c>
      <c r="M66" s="8">
        <v>-1228</v>
      </c>
      <c r="N66" s="8">
        <v>0</v>
      </c>
      <c r="O66" s="7">
        <v>0</v>
      </c>
      <c r="P66" s="8">
        <v>0</v>
      </c>
      <c r="Q66" s="7">
        <v>0</v>
      </c>
      <c r="R66" s="8">
        <v>0</v>
      </c>
      <c r="S66" s="8">
        <v>0</v>
      </c>
      <c r="T66" s="6">
        <f t="shared" si="16"/>
        <v>27298</v>
      </c>
      <c r="U66" s="6">
        <f>'L02'!C406</f>
        <v>26053</v>
      </c>
      <c r="V66" s="6">
        <f t="shared" si="17"/>
        <v>1245</v>
      </c>
      <c r="W66" s="7">
        <v>1245</v>
      </c>
    </row>
    <row r="67" customHeight="1" spans="1:23">
      <c r="A67" s="27">
        <v>20503</v>
      </c>
      <c r="B67" s="27" t="s">
        <v>1014</v>
      </c>
      <c r="C67" s="8">
        <v>2938</v>
      </c>
      <c r="D67" s="6">
        <f t="shared" si="15"/>
        <v>226</v>
      </c>
      <c r="E67" s="8">
        <v>0</v>
      </c>
      <c r="F67" s="8">
        <v>421</v>
      </c>
      <c r="G67" s="8">
        <v>0</v>
      </c>
      <c r="H67" s="11">
        <v>0</v>
      </c>
      <c r="I67" s="7">
        <v>0</v>
      </c>
      <c r="J67" s="8">
        <v>0</v>
      </c>
      <c r="K67" s="8">
        <v>0</v>
      </c>
      <c r="L67" s="7">
        <v>0</v>
      </c>
      <c r="M67" s="8">
        <v>-195</v>
      </c>
      <c r="N67" s="8">
        <v>0</v>
      </c>
      <c r="O67" s="7">
        <v>0</v>
      </c>
      <c r="P67" s="8">
        <v>0</v>
      </c>
      <c r="Q67" s="7">
        <v>0</v>
      </c>
      <c r="R67" s="8">
        <v>0</v>
      </c>
      <c r="S67" s="8">
        <v>0</v>
      </c>
      <c r="T67" s="6">
        <f t="shared" si="16"/>
        <v>3164</v>
      </c>
      <c r="U67" s="6">
        <f>'L02'!C415</f>
        <v>2744</v>
      </c>
      <c r="V67" s="6">
        <f t="shared" si="17"/>
        <v>420</v>
      </c>
      <c r="W67" s="7">
        <v>420</v>
      </c>
    </row>
    <row r="68" customHeight="1" spans="1:23">
      <c r="A68" s="27">
        <v>20504</v>
      </c>
      <c r="B68" s="27" t="s">
        <v>1020</v>
      </c>
      <c r="C68" s="8">
        <v>4</v>
      </c>
      <c r="D68" s="6">
        <f t="shared" si="15"/>
        <v>4</v>
      </c>
      <c r="E68" s="8">
        <v>0</v>
      </c>
      <c r="F68" s="8">
        <v>4</v>
      </c>
      <c r="G68" s="8">
        <v>0</v>
      </c>
      <c r="H68" s="11">
        <v>0</v>
      </c>
      <c r="I68" s="7">
        <v>0</v>
      </c>
      <c r="J68" s="8">
        <v>0</v>
      </c>
      <c r="K68" s="8">
        <v>0</v>
      </c>
      <c r="L68" s="7">
        <v>0</v>
      </c>
      <c r="M68" s="8">
        <v>0</v>
      </c>
      <c r="N68" s="8">
        <v>0</v>
      </c>
      <c r="O68" s="7">
        <v>0</v>
      </c>
      <c r="P68" s="8">
        <v>0</v>
      </c>
      <c r="Q68" s="7">
        <v>0</v>
      </c>
      <c r="R68" s="8">
        <v>0</v>
      </c>
      <c r="S68" s="8">
        <v>0</v>
      </c>
      <c r="T68" s="6">
        <f t="shared" si="16"/>
        <v>8</v>
      </c>
      <c r="U68" s="6">
        <f>'L02'!C421</f>
        <v>8</v>
      </c>
      <c r="V68" s="6">
        <f t="shared" si="17"/>
        <v>0</v>
      </c>
      <c r="W68" s="7">
        <v>0</v>
      </c>
    </row>
    <row r="69" customHeight="1" spans="1:23">
      <c r="A69" s="27">
        <v>20505</v>
      </c>
      <c r="B69" s="27" t="s">
        <v>1026</v>
      </c>
      <c r="C69" s="8">
        <v>0</v>
      </c>
      <c r="D69" s="6">
        <f t="shared" si="15"/>
        <v>0</v>
      </c>
      <c r="E69" s="8">
        <v>0</v>
      </c>
      <c r="F69" s="8">
        <v>0</v>
      </c>
      <c r="G69" s="8">
        <v>0</v>
      </c>
      <c r="H69" s="11">
        <v>0</v>
      </c>
      <c r="I69" s="7">
        <v>0</v>
      </c>
      <c r="J69" s="8">
        <v>0</v>
      </c>
      <c r="K69" s="8">
        <v>0</v>
      </c>
      <c r="L69" s="7">
        <v>0</v>
      </c>
      <c r="M69" s="8">
        <v>0</v>
      </c>
      <c r="N69" s="8">
        <v>0</v>
      </c>
      <c r="O69" s="7">
        <v>0</v>
      </c>
      <c r="P69" s="8">
        <v>0</v>
      </c>
      <c r="Q69" s="7">
        <v>0</v>
      </c>
      <c r="R69" s="8">
        <v>0</v>
      </c>
      <c r="S69" s="8">
        <v>0</v>
      </c>
      <c r="T69" s="6">
        <f t="shared" si="16"/>
        <v>0</v>
      </c>
      <c r="U69" s="6">
        <f>'L02'!C427</f>
        <v>0</v>
      </c>
      <c r="V69" s="6">
        <f t="shared" si="17"/>
        <v>0</v>
      </c>
      <c r="W69" s="7">
        <v>0</v>
      </c>
    </row>
    <row r="70" customHeight="1" spans="1:23">
      <c r="A70" s="27">
        <v>20506</v>
      </c>
      <c r="B70" s="27" t="s">
        <v>1030</v>
      </c>
      <c r="C70" s="8">
        <v>0</v>
      </c>
      <c r="D70" s="6">
        <f t="shared" si="15"/>
        <v>0</v>
      </c>
      <c r="E70" s="8">
        <v>0</v>
      </c>
      <c r="F70" s="8">
        <v>0</v>
      </c>
      <c r="G70" s="8">
        <v>0</v>
      </c>
      <c r="H70" s="11">
        <v>0</v>
      </c>
      <c r="I70" s="7">
        <v>0</v>
      </c>
      <c r="J70" s="8">
        <v>0</v>
      </c>
      <c r="K70" s="8">
        <v>0</v>
      </c>
      <c r="L70" s="7">
        <v>0</v>
      </c>
      <c r="M70" s="8">
        <v>0</v>
      </c>
      <c r="N70" s="8">
        <v>0</v>
      </c>
      <c r="O70" s="7">
        <v>0</v>
      </c>
      <c r="P70" s="8">
        <v>0</v>
      </c>
      <c r="Q70" s="7">
        <v>0</v>
      </c>
      <c r="R70" s="8">
        <v>0</v>
      </c>
      <c r="S70" s="8">
        <v>0</v>
      </c>
      <c r="T70" s="6">
        <f t="shared" si="16"/>
        <v>0</v>
      </c>
      <c r="U70" s="6">
        <f>'L02'!C431</f>
        <v>0</v>
      </c>
      <c r="V70" s="6">
        <f t="shared" si="17"/>
        <v>0</v>
      </c>
      <c r="W70" s="7">
        <v>0</v>
      </c>
    </row>
    <row r="71" customHeight="1" spans="1:23">
      <c r="A71" s="27">
        <v>20507</v>
      </c>
      <c r="B71" s="27" t="s">
        <v>1034</v>
      </c>
      <c r="C71" s="8">
        <v>56</v>
      </c>
      <c r="D71" s="6">
        <f t="shared" si="15"/>
        <v>27</v>
      </c>
      <c r="E71" s="8">
        <v>0</v>
      </c>
      <c r="F71" s="8">
        <v>27</v>
      </c>
      <c r="G71" s="8">
        <v>0</v>
      </c>
      <c r="H71" s="11">
        <v>0</v>
      </c>
      <c r="I71" s="7">
        <v>0</v>
      </c>
      <c r="J71" s="8">
        <v>0</v>
      </c>
      <c r="K71" s="8">
        <v>0</v>
      </c>
      <c r="L71" s="7">
        <v>0</v>
      </c>
      <c r="M71" s="8">
        <v>0</v>
      </c>
      <c r="N71" s="8">
        <v>0</v>
      </c>
      <c r="O71" s="7">
        <v>0</v>
      </c>
      <c r="P71" s="8">
        <v>0</v>
      </c>
      <c r="Q71" s="7">
        <v>0</v>
      </c>
      <c r="R71" s="8">
        <v>0</v>
      </c>
      <c r="S71" s="8">
        <v>0</v>
      </c>
      <c r="T71" s="6">
        <f t="shared" si="16"/>
        <v>83</v>
      </c>
      <c r="U71" s="6">
        <f>'L02'!C435</f>
        <v>83</v>
      </c>
      <c r="V71" s="6">
        <f t="shared" si="17"/>
        <v>0</v>
      </c>
      <c r="W71" s="7">
        <v>0</v>
      </c>
    </row>
    <row r="72" customHeight="1" spans="1:23">
      <c r="A72" s="27">
        <v>20508</v>
      </c>
      <c r="B72" s="27" t="s">
        <v>1038</v>
      </c>
      <c r="C72" s="8">
        <v>348</v>
      </c>
      <c r="D72" s="6">
        <f t="shared" si="15"/>
        <v>43</v>
      </c>
      <c r="E72" s="8">
        <v>0</v>
      </c>
      <c r="F72" s="8">
        <v>43</v>
      </c>
      <c r="G72" s="8">
        <v>0</v>
      </c>
      <c r="H72" s="11">
        <v>0</v>
      </c>
      <c r="I72" s="7">
        <v>0</v>
      </c>
      <c r="J72" s="8">
        <v>0</v>
      </c>
      <c r="K72" s="8">
        <v>0</v>
      </c>
      <c r="L72" s="7">
        <v>0</v>
      </c>
      <c r="M72" s="8">
        <v>0</v>
      </c>
      <c r="N72" s="8">
        <v>0</v>
      </c>
      <c r="O72" s="7">
        <v>0</v>
      </c>
      <c r="P72" s="8">
        <v>0</v>
      </c>
      <c r="Q72" s="7">
        <v>0</v>
      </c>
      <c r="R72" s="8">
        <v>0</v>
      </c>
      <c r="S72" s="8">
        <v>0</v>
      </c>
      <c r="T72" s="6">
        <f t="shared" si="16"/>
        <v>391</v>
      </c>
      <c r="U72" s="6">
        <f>'L02'!C439</f>
        <v>391</v>
      </c>
      <c r="V72" s="6">
        <f t="shared" si="17"/>
        <v>0</v>
      </c>
      <c r="W72" s="7">
        <v>0</v>
      </c>
    </row>
    <row r="73" customHeight="1" spans="1:23">
      <c r="A73" s="27">
        <v>20509</v>
      </c>
      <c r="B73" s="27" t="s">
        <v>1044</v>
      </c>
      <c r="C73" s="8">
        <v>612</v>
      </c>
      <c r="D73" s="6">
        <f t="shared" si="15"/>
        <v>1228</v>
      </c>
      <c r="E73" s="8">
        <v>0</v>
      </c>
      <c r="F73" s="8">
        <v>0</v>
      </c>
      <c r="G73" s="8">
        <v>0</v>
      </c>
      <c r="H73" s="11">
        <v>0</v>
      </c>
      <c r="I73" s="7">
        <v>0</v>
      </c>
      <c r="J73" s="8">
        <v>0</v>
      </c>
      <c r="K73" s="8">
        <v>0</v>
      </c>
      <c r="L73" s="7">
        <v>0</v>
      </c>
      <c r="M73" s="8">
        <v>1228</v>
      </c>
      <c r="N73" s="8">
        <v>0</v>
      </c>
      <c r="O73" s="7">
        <v>0</v>
      </c>
      <c r="P73" s="8">
        <v>0</v>
      </c>
      <c r="Q73" s="7">
        <v>0</v>
      </c>
      <c r="R73" s="8">
        <v>0</v>
      </c>
      <c r="S73" s="8">
        <v>0</v>
      </c>
      <c r="T73" s="6">
        <f t="shared" si="16"/>
        <v>1840</v>
      </c>
      <c r="U73" s="6">
        <f>'L02'!C445</f>
        <v>1840</v>
      </c>
      <c r="V73" s="6">
        <f t="shared" si="17"/>
        <v>0</v>
      </c>
      <c r="W73" s="7">
        <v>0</v>
      </c>
    </row>
    <row r="74" customHeight="1" spans="1:23">
      <c r="A74" s="27">
        <v>20599</v>
      </c>
      <c r="B74" s="27" t="s">
        <v>2084</v>
      </c>
      <c r="C74" s="8">
        <v>54</v>
      </c>
      <c r="D74" s="6">
        <f t="shared" si="15"/>
        <v>52</v>
      </c>
      <c r="E74" s="8">
        <v>0</v>
      </c>
      <c r="F74" s="8">
        <v>0</v>
      </c>
      <c r="G74" s="8">
        <v>56</v>
      </c>
      <c r="H74" s="11">
        <v>0</v>
      </c>
      <c r="I74" s="7">
        <v>0</v>
      </c>
      <c r="J74" s="8">
        <v>0</v>
      </c>
      <c r="K74" s="8">
        <v>0</v>
      </c>
      <c r="L74" s="7">
        <v>0</v>
      </c>
      <c r="M74" s="8">
        <v>-4</v>
      </c>
      <c r="N74" s="8">
        <v>0</v>
      </c>
      <c r="O74" s="7">
        <v>0</v>
      </c>
      <c r="P74" s="8">
        <v>0</v>
      </c>
      <c r="Q74" s="7">
        <v>0</v>
      </c>
      <c r="R74" s="8">
        <v>0</v>
      </c>
      <c r="S74" s="8">
        <v>0</v>
      </c>
      <c r="T74" s="6">
        <f t="shared" si="16"/>
        <v>106</v>
      </c>
      <c r="U74" s="6">
        <f>'L02'!C452</f>
        <v>61</v>
      </c>
      <c r="V74" s="6">
        <f t="shared" si="17"/>
        <v>45</v>
      </c>
      <c r="W74" s="7">
        <v>45</v>
      </c>
    </row>
    <row r="75" customHeight="1" spans="1:23">
      <c r="A75" s="27">
        <v>206</v>
      </c>
      <c r="B75" s="15" t="s">
        <v>1053</v>
      </c>
      <c r="C75" s="6">
        <f t="shared" ref="C75:W75" si="18">SUM(C76:C85)</f>
        <v>323</v>
      </c>
      <c r="D75" s="6">
        <f t="shared" si="18"/>
        <v>219</v>
      </c>
      <c r="E75" s="6">
        <f t="shared" si="18"/>
        <v>0</v>
      </c>
      <c r="F75" s="6">
        <f t="shared" si="18"/>
        <v>195</v>
      </c>
      <c r="G75" s="6">
        <f t="shared" si="18"/>
        <v>24</v>
      </c>
      <c r="H75" s="6">
        <f t="shared" si="18"/>
        <v>0</v>
      </c>
      <c r="I75" s="6">
        <f t="shared" si="18"/>
        <v>0</v>
      </c>
      <c r="J75" s="6">
        <f t="shared" si="18"/>
        <v>0</v>
      </c>
      <c r="K75" s="6">
        <f t="shared" si="18"/>
        <v>0</v>
      </c>
      <c r="L75" s="6">
        <f t="shared" si="18"/>
        <v>0</v>
      </c>
      <c r="M75" s="6">
        <f t="shared" si="18"/>
        <v>0</v>
      </c>
      <c r="N75" s="6">
        <f t="shared" si="18"/>
        <v>0</v>
      </c>
      <c r="O75" s="6">
        <f t="shared" si="18"/>
        <v>0</v>
      </c>
      <c r="P75" s="6">
        <f t="shared" si="18"/>
        <v>0</v>
      </c>
      <c r="Q75" s="6">
        <f t="shared" si="18"/>
        <v>0</v>
      </c>
      <c r="R75" s="6">
        <f t="shared" si="18"/>
        <v>0</v>
      </c>
      <c r="S75" s="6">
        <f t="shared" si="18"/>
        <v>0</v>
      </c>
      <c r="T75" s="6">
        <f t="shared" si="18"/>
        <v>542</v>
      </c>
      <c r="U75" s="6">
        <f t="shared" si="18"/>
        <v>527</v>
      </c>
      <c r="V75" s="6">
        <f t="shared" si="18"/>
        <v>15</v>
      </c>
      <c r="W75" s="6">
        <f t="shared" si="18"/>
        <v>15</v>
      </c>
    </row>
    <row r="76" customHeight="1" spans="1:23">
      <c r="A76" s="27">
        <v>20601</v>
      </c>
      <c r="B76" s="27" t="s">
        <v>1054</v>
      </c>
      <c r="C76" s="8">
        <v>123</v>
      </c>
      <c r="D76" s="6">
        <f t="shared" ref="D76:D85" si="19">SUM(E76:S76)</f>
        <v>56</v>
      </c>
      <c r="E76" s="8">
        <v>0</v>
      </c>
      <c r="F76" s="8">
        <v>56</v>
      </c>
      <c r="G76" s="8">
        <v>0</v>
      </c>
      <c r="H76" s="11">
        <v>0</v>
      </c>
      <c r="I76" s="7">
        <v>0</v>
      </c>
      <c r="J76" s="8">
        <v>0</v>
      </c>
      <c r="K76" s="8">
        <v>0</v>
      </c>
      <c r="L76" s="7">
        <v>0</v>
      </c>
      <c r="M76" s="8">
        <v>0</v>
      </c>
      <c r="N76" s="8">
        <v>0</v>
      </c>
      <c r="O76" s="7">
        <v>0</v>
      </c>
      <c r="P76" s="8">
        <v>0</v>
      </c>
      <c r="Q76" s="7">
        <v>0</v>
      </c>
      <c r="R76" s="8">
        <v>0</v>
      </c>
      <c r="S76" s="8">
        <v>0</v>
      </c>
      <c r="T76" s="6">
        <f t="shared" ref="T76:T85" si="20">C76+D76</f>
        <v>179</v>
      </c>
      <c r="U76" s="6">
        <f>'L02'!C455</f>
        <v>179</v>
      </c>
      <c r="V76" s="6">
        <f t="shared" ref="V76:V85" si="21">T76-U76</f>
        <v>0</v>
      </c>
      <c r="W76" s="7">
        <v>0</v>
      </c>
    </row>
    <row r="77" customHeight="1" spans="1:23">
      <c r="A77" s="27">
        <v>20602</v>
      </c>
      <c r="B77" s="27" t="s">
        <v>1056</v>
      </c>
      <c r="C77" s="8">
        <v>0</v>
      </c>
      <c r="D77" s="6">
        <f t="shared" si="19"/>
        <v>0</v>
      </c>
      <c r="E77" s="8">
        <v>0</v>
      </c>
      <c r="F77" s="8">
        <v>0</v>
      </c>
      <c r="G77" s="8">
        <v>0</v>
      </c>
      <c r="H77" s="11">
        <v>0</v>
      </c>
      <c r="I77" s="7">
        <v>0</v>
      </c>
      <c r="J77" s="8">
        <v>0</v>
      </c>
      <c r="K77" s="8">
        <v>0</v>
      </c>
      <c r="L77" s="7">
        <v>0</v>
      </c>
      <c r="M77" s="8">
        <v>0</v>
      </c>
      <c r="N77" s="8">
        <v>0</v>
      </c>
      <c r="O77" s="7">
        <v>0</v>
      </c>
      <c r="P77" s="8">
        <v>0</v>
      </c>
      <c r="Q77" s="7">
        <v>0</v>
      </c>
      <c r="R77" s="8">
        <v>0</v>
      </c>
      <c r="S77" s="8">
        <v>0</v>
      </c>
      <c r="T77" s="6">
        <f t="shared" si="20"/>
        <v>0</v>
      </c>
      <c r="U77" s="6">
        <f>'L02'!C460</f>
        <v>0</v>
      </c>
      <c r="V77" s="6">
        <f t="shared" si="21"/>
        <v>0</v>
      </c>
      <c r="W77" s="7">
        <v>0</v>
      </c>
    </row>
    <row r="78" customHeight="1" spans="1:23">
      <c r="A78" s="27">
        <v>20603</v>
      </c>
      <c r="B78" s="27" t="s">
        <v>1064</v>
      </c>
      <c r="C78" s="8">
        <v>0</v>
      </c>
      <c r="D78" s="6">
        <f t="shared" si="19"/>
        <v>0</v>
      </c>
      <c r="E78" s="8">
        <v>0</v>
      </c>
      <c r="F78" s="8">
        <v>0</v>
      </c>
      <c r="G78" s="8">
        <v>0</v>
      </c>
      <c r="H78" s="11">
        <v>0</v>
      </c>
      <c r="I78" s="7">
        <v>0</v>
      </c>
      <c r="J78" s="8">
        <v>0</v>
      </c>
      <c r="K78" s="8">
        <v>0</v>
      </c>
      <c r="L78" s="7">
        <v>0</v>
      </c>
      <c r="M78" s="8">
        <v>0</v>
      </c>
      <c r="N78" s="8">
        <v>0</v>
      </c>
      <c r="O78" s="7">
        <v>0</v>
      </c>
      <c r="P78" s="8">
        <v>0</v>
      </c>
      <c r="Q78" s="7">
        <v>0</v>
      </c>
      <c r="R78" s="8">
        <v>0</v>
      </c>
      <c r="S78" s="8">
        <v>0</v>
      </c>
      <c r="T78" s="6">
        <f t="shared" si="20"/>
        <v>0</v>
      </c>
      <c r="U78" s="6">
        <f>'L02'!C468</f>
        <v>0</v>
      </c>
      <c r="V78" s="6">
        <f t="shared" si="21"/>
        <v>0</v>
      </c>
      <c r="W78" s="7">
        <v>0</v>
      </c>
    </row>
    <row r="79" customHeight="1" spans="1:23">
      <c r="A79" s="27">
        <v>20604</v>
      </c>
      <c r="B79" s="27" t="s">
        <v>1069</v>
      </c>
      <c r="C79" s="8">
        <v>0</v>
      </c>
      <c r="D79" s="6">
        <f t="shared" si="19"/>
        <v>103</v>
      </c>
      <c r="E79" s="8">
        <v>0</v>
      </c>
      <c r="F79" s="8">
        <v>103</v>
      </c>
      <c r="G79" s="8">
        <v>0</v>
      </c>
      <c r="H79" s="11">
        <v>0</v>
      </c>
      <c r="I79" s="7">
        <v>0</v>
      </c>
      <c r="J79" s="8">
        <v>0</v>
      </c>
      <c r="K79" s="8">
        <v>0</v>
      </c>
      <c r="L79" s="7">
        <v>0</v>
      </c>
      <c r="M79" s="8">
        <v>0</v>
      </c>
      <c r="N79" s="8">
        <v>0</v>
      </c>
      <c r="O79" s="7">
        <v>0</v>
      </c>
      <c r="P79" s="8">
        <v>0</v>
      </c>
      <c r="Q79" s="7">
        <v>0</v>
      </c>
      <c r="R79" s="8">
        <v>0</v>
      </c>
      <c r="S79" s="8">
        <v>0</v>
      </c>
      <c r="T79" s="6">
        <f t="shared" si="20"/>
        <v>103</v>
      </c>
      <c r="U79" s="6">
        <f>'L02'!C474</f>
        <v>103</v>
      </c>
      <c r="V79" s="6">
        <f t="shared" si="21"/>
        <v>0</v>
      </c>
      <c r="W79" s="7">
        <v>0</v>
      </c>
    </row>
    <row r="80" customHeight="1" spans="1:23">
      <c r="A80" s="27">
        <v>20605</v>
      </c>
      <c r="B80" s="27" t="s">
        <v>1072</v>
      </c>
      <c r="C80" s="8">
        <v>0</v>
      </c>
      <c r="D80" s="6">
        <f t="shared" si="19"/>
        <v>0</v>
      </c>
      <c r="E80" s="8">
        <v>0</v>
      </c>
      <c r="F80" s="8">
        <v>0</v>
      </c>
      <c r="G80" s="8">
        <v>0</v>
      </c>
      <c r="H80" s="11">
        <v>0</v>
      </c>
      <c r="I80" s="7">
        <v>0</v>
      </c>
      <c r="J80" s="8">
        <v>0</v>
      </c>
      <c r="K80" s="8">
        <v>0</v>
      </c>
      <c r="L80" s="7">
        <v>0</v>
      </c>
      <c r="M80" s="8">
        <v>0</v>
      </c>
      <c r="N80" s="8">
        <v>0</v>
      </c>
      <c r="O80" s="7">
        <v>0</v>
      </c>
      <c r="P80" s="8">
        <v>0</v>
      </c>
      <c r="Q80" s="7">
        <v>0</v>
      </c>
      <c r="R80" s="8">
        <v>0</v>
      </c>
      <c r="S80" s="8">
        <v>0</v>
      </c>
      <c r="T80" s="6">
        <f t="shared" si="20"/>
        <v>0</v>
      </c>
      <c r="U80" s="6">
        <f>'L02'!C478</f>
        <v>0</v>
      </c>
      <c r="V80" s="6">
        <f t="shared" si="21"/>
        <v>0</v>
      </c>
      <c r="W80" s="7">
        <v>0</v>
      </c>
    </row>
    <row r="81" customHeight="1" spans="1:23">
      <c r="A81" s="27">
        <v>20606</v>
      </c>
      <c r="B81" s="27" t="s">
        <v>1076</v>
      </c>
      <c r="C81" s="8">
        <v>0</v>
      </c>
      <c r="D81" s="6">
        <f t="shared" si="19"/>
        <v>0</v>
      </c>
      <c r="E81" s="8">
        <v>0</v>
      </c>
      <c r="F81" s="8">
        <v>0</v>
      </c>
      <c r="G81" s="8">
        <v>0</v>
      </c>
      <c r="H81" s="11">
        <v>0</v>
      </c>
      <c r="I81" s="7">
        <v>0</v>
      </c>
      <c r="J81" s="8">
        <v>0</v>
      </c>
      <c r="K81" s="8">
        <v>0</v>
      </c>
      <c r="L81" s="7">
        <v>0</v>
      </c>
      <c r="M81" s="8">
        <v>0</v>
      </c>
      <c r="N81" s="8">
        <v>0</v>
      </c>
      <c r="O81" s="7">
        <v>0</v>
      </c>
      <c r="P81" s="8">
        <v>0</v>
      </c>
      <c r="Q81" s="7">
        <v>0</v>
      </c>
      <c r="R81" s="8">
        <v>0</v>
      </c>
      <c r="S81" s="8">
        <v>0</v>
      </c>
      <c r="T81" s="6">
        <f t="shared" si="20"/>
        <v>0</v>
      </c>
      <c r="U81" s="6">
        <f>'L02'!C483</f>
        <v>0</v>
      </c>
      <c r="V81" s="6">
        <f t="shared" si="21"/>
        <v>0</v>
      </c>
      <c r="W81" s="7">
        <v>0</v>
      </c>
    </row>
    <row r="82" customHeight="1" spans="1:23">
      <c r="A82" s="27">
        <v>20607</v>
      </c>
      <c r="B82" s="27" t="s">
        <v>1081</v>
      </c>
      <c r="C82" s="8">
        <v>19</v>
      </c>
      <c r="D82" s="6">
        <f t="shared" si="19"/>
        <v>35</v>
      </c>
      <c r="E82" s="8">
        <v>0</v>
      </c>
      <c r="F82" s="8">
        <v>31</v>
      </c>
      <c r="G82" s="8">
        <v>4</v>
      </c>
      <c r="H82" s="11">
        <v>0</v>
      </c>
      <c r="I82" s="7">
        <v>0</v>
      </c>
      <c r="J82" s="8">
        <v>0</v>
      </c>
      <c r="K82" s="8">
        <v>0</v>
      </c>
      <c r="L82" s="7">
        <v>0</v>
      </c>
      <c r="M82" s="8">
        <v>0</v>
      </c>
      <c r="N82" s="8">
        <v>0</v>
      </c>
      <c r="O82" s="7">
        <v>0</v>
      </c>
      <c r="P82" s="8">
        <v>0</v>
      </c>
      <c r="Q82" s="7">
        <v>0</v>
      </c>
      <c r="R82" s="8">
        <v>0</v>
      </c>
      <c r="S82" s="8">
        <v>0</v>
      </c>
      <c r="T82" s="6">
        <f t="shared" si="20"/>
        <v>54</v>
      </c>
      <c r="U82" s="6">
        <f>'L02'!C488</f>
        <v>49</v>
      </c>
      <c r="V82" s="6">
        <f t="shared" si="21"/>
        <v>5</v>
      </c>
      <c r="W82" s="7">
        <v>5</v>
      </c>
    </row>
    <row r="83" customHeight="1" spans="1:23">
      <c r="A83" s="27">
        <v>20608</v>
      </c>
      <c r="B83" s="27" t="s">
        <v>1087</v>
      </c>
      <c r="C83" s="8">
        <v>0</v>
      </c>
      <c r="D83" s="6">
        <f t="shared" si="19"/>
        <v>0</v>
      </c>
      <c r="E83" s="8">
        <v>0</v>
      </c>
      <c r="F83" s="8">
        <v>0</v>
      </c>
      <c r="G83" s="8">
        <v>0</v>
      </c>
      <c r="H83" s="11">
        <v>0</v>
      </c>
      <c r="I83" s="7">
        <v>0</v>
      </c>
      <c r="J83" s="8">
        <v>0</v>
      </c>
      <c r="K83" s="8">
        <v>0</v>
      </c>
      <c r="L83" s="7">
        <v>0</v>
      </c>
      <c r="M83" s="8">
        <v>0</v>
      </c>
      <c r="N83" s="8">
        <v>0</v>
      </c>
      <c r="O83" s="7">
        <v>0</v>
      </c>
      <c r="P83" s="8">
        <v>0</v>
      </c>
      <c r="Q83" s="7">
        <v>0</v>
      </c>
      <c r="R83" s="8">
        <v>0</v>
      </c>
      <c r="S83" s="8">
        <v>0</v>
      </c>
      <c r="T83" s="6">
        <f t="shared" si="20"/>
        <v>0</v>
      </c>
      <c r="U83" s="6">
        <f>'L02'!C495</f>
        <v>0</v>
      </c>
      <c r="V83" s="6">
        <f t="shared" si="21"/>
        <v>0</v>
      </c>
      <c r="W83" s="7">
        <v>0</v>
      </c>
    </row>
    <row r="84" customHeight="1" spans="1:23">
      <c r="A84" s="27">
        <v>20609</v>
      </c>
      <c r="B84" s="27" t="s">
        <v>1091</v>
      </c>
      <c r="C84" s="8">
        <v>0</v>
      </c>
      <c r="D84" s="6">
        <f t="shared" si="19"/>
        <v>0</v>
      </c>
      <c r="E84" s="8">
        <v>0</v>
      </c>
      <c r="F84" s="8">
        <v>0</v>
      </c>
      <c r="G84" s="8">
        <v>0</v>
      </c>
      <c r="H84" s="11">
        <v>0</v>
      </c>
      <c r="I84" s="7">
        <v>0</v>
      </c>
      <c r="J84" s="8">
        <v>0</v>
      </c>
      <c r="K84" s="8">
        <v>0</v>
      </c>
      <c r="L84" s="7">
        <v>0</v>
      </c>
      <c r="M84" s="8">
        <v>0</v>
      </c>
      <c r="N84" s="8">
        <v>0</v>
      </c>
      <c r="O84" s="7">
        <v>0</v>
      </c>
      <c r="P84" s="8">
        <v>0</v>
      </c>
      <c r="Q84" s="7">
        <v>0</v>
      </c>
      <c r="R84" s="8">
        <v>0</v>
      </c>
      <c r="S84" s="8">
        <v>0</v>
      </c>
      <c r="T84" s="6">
        <f t="shared" si="20"/>
        <v>0</v>
      </c>
      <c r="U84" s="6">
        <f>'L02'!C499</f>
        <v>0</v>
      </c>
      <c r="V84" s="6">
        <f t="shared" si="21"/>
        <v>0</v>
      </c>
      <c r="W84" s="7">
        <v>0</v>
      </c>
    </row>
    <row r="85" customHeight="1" spans="1:23">
      <c r="A85" s="27">
        <v>20699</v>
      </c>
      <c r="B85" s="27" t="s">
        <v>2085</v>
      </c>
      <c r="C85" s="8">
        <v>181</v>
      </c>
      <c r="D85" s="6">
        <f t="shared" si="19"/>
        <v>25</v>
      </c>
      <c r="E85" s="8">
        <v>0</v>
      </c>
      <c r="F85" s="8">
        <v>5</v>
      </c>
      <c r="G85" s="8">
        <v>20</v>
      </c>
      <c r="H85" s="11">
        <v>0</v>
      </c>
      <c r="I85" s="7">
        <v>0</v>
      </c>
      <c r="J85" s="8">
        <v>0</v>
      </c>
      <c r="K85" s="8">
        <v>0</v>
      </c>
      <c r="L85" s="7">
        <v>0</v>
      </c>
      <c r="M85" s="8">
        <v>0</v>
      </c>
      <c r="N85" s="8">
        <v>0</v>
      </c>
      <c r="O85" s="7">
        <v>0</v>
      </c>
      <c r="P85" s="8">
        <v>0</v>
      </c>
      <c r="Q85" s="7">
        <v>0</v>
      </c>
      <c r="R85" s="8">
        <v>0</v>
      </c>
      <c r="S85" s="8">
        <v>0</v>
      </c>
      <c r="T85" s="6">
        <f t="shared" si="20"/>
        <v>206</v>
      </c>
      <c r="U85" s="6">
        <f>'L02'!C503</f>
        <v>196</v>
      </c>
      <c r="V85" s="6">
        <f t="shared" si="21"/>
        <v>10</v>
      </c>
      <c r="W85" s="7">
        <v>10</v>
      </c>
    </row>
    <row r="86" customHeight="1" spans="1:23">
      <c r="A86" s="27">
        <v>207</v>
      </c>
      <c r="B86" s="15" t="s">
        <v>1100</v>
      </c>
      <c r="C86" s="6">
        <f t="shared" ref="C86:W86" si="22">SUM(C87:C92)</f>
        <v>3341</v>
      </c>
      <c r="D86" s="6">
        <f t="shared" si="22"/>
        <v>1223</v>
      </c>
      <c r="E86" s="6">
        <f t="shared" si="22"/>
        <v>0</v>
      </c>
      <c r="F86" s="6">
        <f t="shared" si="22"/>
        <v>1185</v>
      </c>
      <c r="G86" s="6">
        <f t="shared" si="22"/>
        <v>38</v>
      </c>
      <c r="H86" s="6">
        <f t="shared" si="22"/>
        <v>0</v>
      </c>
      <c r="I86" s="6">
        <f t="shared" si="22"/>
        <v>0</v>
      </c>
      <c r="J86" s="6">
        <f t="shared" si="22"/>
        <v>0</v>
      </c>
      <c r="K86" s="6">
        <f t="shared" si="22"/>
        <v>0</v>
      </c>
      <c r="L86" s="6">
        <f t="shared" si="22"/>
        <v>0</v>
      </c>
      <c r="M86" s="6">
        <f t="shared" si="22"/>
        <v>0</v>
      </c>
      <c r="N86" s="6">
        <f t="shared" si="22"/>
        <v>0</v>
      </c>
      <c r="O86" s="6">
        <f t="shared" si="22"/>
        <v>0</v>
      </c>
      <c r="P86" s="6">
        <f t="shared" si="22"/>
        <v>0</v>
      </c>
      <c r="Q86" s="6">
        <f t="shared" si="22"/>
        <v>0</v>
      </c>
      <c r="R86" s="6">
        <f t="shared" si="22"/>
        <v>0</v>
      </c>
      <c r="S86" s="6">
        <f t="shared" si="22"/>
        <v>0</v>
      </c>
      <c r="T86" s="6">
        <f t="shared" si="22"/>
        <v>4564</v>
      </c>
      <c r="U86" s="6">
        <f t="shared" si="22"/>
        <v>4277</v>
      </c>
      <c r="V86" s="6">
        <f t="shared" si="22"/>
        <v>287</v>
      </c>
      <c r="W86" s="6">
        <f t="shared" si="22"/>
        <v>287</v>
      </c>
    </row>
    <row r="87" customHeight="1" spans="1:23">
      <c r="A87" s="27">
        <v>20701</v>
      </c>
      <c r="B87" s="27" t="s">
        <v>1101</v>
      </c>
      <c r="C87" s="8">
        <v>1136</v>
      </c>
      <c r="D87" s="6">
        <f t="shared" ref="D87:D92" si="23">SUM(E87:S87)</f>
        <v>459</v>
      </c>
      <c r="E87" s="8">
        <v>0</v>
      </c>
      <c r="F87" s="8">
        <v>446</v>
      </c>
      <c r="G87" s="8">
        <v>13</v>
      </c>
      <c r="H87" s="11">
        <v>0</v>
      </c>
      <c r="I87" s="7">
        <v>0</v>
      </c>
      <c r="J87" s="8">
        <v>0</v>
      </c>
      <c r="K87" s="8">
        <v>0</v>
      </c>
      <c r="L87" s="7">
        <v>0</v>
      </c>
      <c r="M87" s="8">
        <v>0</v>
      </c>
      <c r="N87" s="8">
        <v>0</v>
      </c>
      <c r="O87" s="7">
        <v>0</v>
      </c>
      <c r="P87" s="8">
        <v>0</v>
      </c>
      <c r="Q87" s="7">
        <v>0</v>
      </c>
      <c r="R87" s="8">
        <v>0</v>
      </c>
      <c r="S87" s="8">
        <v>0</v>
      </c>
      <c r="T87" s="6">
        <f t="shared" ref="T87:T92" si="24">C87+D87</f>
        <v>1595</v>
      </c>
      <c r="U87" s="6">
        <f>'L02'!C509</f>
        <v>1552</v>
      </c>
      <c r="V87" s="6">
        <f t="shared" ref="V87:V92" si="25">T87-U87</f>
        <v>43</v>
      </c>
      <c r="W87" s="7">
        <v>43</v>
      </c>
    </row>
    <row r="88" customHeight="1" spans="1:23">
      <c r="A88" s="27">
        <v>20702</v>
      </c>
      <c r="B88" s="27" t="s">
        <v>1114</v>
      </c>
      <c r="C88" s="8">
        <v>832</v>
      </c>
      <c r="D88" s="6">
        <f t="shared" si="23"/>
        <v>-185</v>
      </c>
      <c r="E88" s="8">
        <v>0</v>
      </c>
      <c r="F88" s="8">
        <v>0</v>
      </c>
      <c r="G88" s="8">
        <v>0</v>
      </c>
      <c r="H88" s="11">
        <v>0</v>
      </c>
      <c r="I88" s="7">
        <v>0</v>
      </c>
      <c r="J88" s="8">
        <v>0</v>
      </c>
      <c r="K88" s="8">
        <v>0</v>
      </c>
      <c r="L88" s="7">
        <v>0</v>
      </c>
      <c r="M88" s="8">
        <v>-185</v>
      </c>
      <c r="N88" s="8">
        <v>0</v>
      </c>
      <c r="O88" s="7">
        <v>0</v>
      </c>
      <c r="P88" s="8">
        <v>0</v>
      </c>
      <c r="Q88" s="7">
        <v>0</v>
      </c>
      <c r="R88" s="8">
        <v>0</v>
      </c>
      <c r="S88" s="8">
        <v>0</v>
      </c>
      <c r="T88" s="6">
        <f t="shared" si="24"/>
        <v>647</v>
      </c>
      <c r="U88" s="6">
        <f>'L02'!C525</f>
        <v>446</v>
      </c>
      <c r="V88" s="6">
        <f t="shared" si="25"/>
        <v>201</v>
      </c>
      <c r="W88" s="7">
        <v>201</v>
      </c>
    </row>
    <row r="89" customHeight="1" spans="1:23">
      <c r="A89" s="27">
        <v>20703</v>
      </c>
      <c r="B89" s="27" t="s">
        <v>1119</v>
      </c>
      <c r="C89" s="8">
        <v>10</v>
      </c>
      <c r="D89" s="6">
        <f t="shared" si="23"/>
        <v>813</v>
      </c>
      <c r="E89" s="8">
        <v>0</v>
      </c>
      <c r="F89" s="8">
        <v>586</v>
      </c>
      <c r="G89" s="8">
        <v>0</v>
      </c>
      <c r="H89" s="11">
        <v>0</v>
      </c>
      <c r="I89" s="7">
        <v>0</v>
      </c>
      <c r="J89" s="8">
        <v>0</v>
      </c>
      <c r="K89" s="8">
        <v>0</v>
      </c>
      <c r="L89" s="7">
        <v>0</v>
      </c>
      <c r="M89" s="8">
        <v>227</v>
      </c>
      <c r="N89" s="8">
        <v>0</v>
      </c>
      <c r="O89" s="7">
        <v>0</v>
      </c>
      <c r="P89" s="8">
        <v>0</v>
      </c>
      <c r="Q89" s="7">
        <v>0</v>
      </c>
      <c r="R89" s="8">
        <v>0</v>
      </c>
      <c r="S89" s="8">
        <v>0</v>
      </c>
      <c r="T89" s="6">
        <f t="shared" si="24"/>
        <v>823</v>
      </c>
      <c r="U89" s="6">
        <f>'L02'!C533</f>
        <v>823</v>
      </c>
      <c r="V89" s="6">
        <f t="shared" si="25"/>
        <v>0</v>
      </c>
      <c r="W89" s="7">
        <v>0</v>
      </c>
    </row>
    <row r="90" customHeight="1" spans="1:23">
      <c r="A90" s="27">
        <v>20706</v>
      </c>
      <c r="B90" s="5" t="s">
        <v>1127</v>
      </c>
      <c r="C90" s="8">
        <v>11</v>
      </c>
      <c r="D90" s="6">
        <f t="shared" si="23"/>
        <v>0</v>
      </c>
      <c r="E90" s="8">
        <v>0</v>
      </c>
      <c r="F90" s="8">
        <v>0</v>
      </c>
      <c r="G90" s="8">
        <v>0</v>
      </c>
      <c r="H90" s="11">
        <v>0</v>
      </c>
      <c r="I90" s="7">
        <v>0</v>
      </c>
      <c r="J90" s="8">
        <v>0</v>
      </c>
      <c r="K90" s="8">
        <v>0</v>
      </c>
      <c r="L90" s="7">
        <v>0</v>
      </c>
      <c r="M90" s="8">
        <v>0</v>
      </c>
      <c r="N90" s="8">
        <v>0</v>
      </c>
      <c r="O90" s="7">
        <v>0</v>
      </c>
      <c r="P90" s="8">
        <v>0</v>
      </c>
      <c r="Q90" s="7">
        <v>0</v>
      </c>
      <c r="R90" s="8">
        <v>0</v>
      </c>
      <c r="S90" s="8">
        <v>0</v>
      </c>
      <c r="T90" s="6">
        <f t="shared" si="24"/>
        <v>11</v>
      </c>
      <c r="U90" s="6">
        <f>'L02'!C544</f>
        <v>11</v>
      </c>
      <c r="V90" s="6">
        <f t="shared" si="25"/>
        <v>0</v>
      </c>
      <c r="W90" s="7">
        <v>0</v>
      </c>
    </row>
    <row r="91" customHeight="1" spans="1:23">
      <c r="A91" s="27">
        <v>20708</v>
      </c>
      <c r="B91" s="5" t="s">
        <v>1133</v>
      </c>
      <c r="C91" s="8">
        <v>540</v>
      </c>
      <c r="D91" s="6">
        <f t="shared" si="23"/>
        <v>-18</v>
      </c>
      <c r="E91" s="8">
        <v>0</v>
      </c>
      <c r="F91" s="8">
        <v>0</v>
      </c>
      <c r="G91" s="8">
        <v>0</v>
      </c>
      <c r="H91" s="11">
        <v>0</v>
      </c>
      <c r="I91" s="7">
        <v>0</v>
      </c>
      <c r="J91" s="8">
        <v>0</v>
      </c>
      <c r="K91" s="8">
        <v>0</v>
      </c>
      <c r="L91" s="7">
        <v>0</v>
      </c>
      <c r="M91" s="8">
        <v>-18</v>
      </c>
      <c r="N91" s="8">
        <v>0</v>
      </c>
      <c r="O91" s="7">
        <v>0</v>
      </c>
      <c r="P91" s="8">
        <v>0</v>
      </c>
      <c r="Q91" s="7">
        <v>0</v>
      </c>
      <c r="R91" s="8">
        <v>0</v>
      </c>
      <c r="S91" s="8">
        <v>0</v>
      </c>
      <c r="T91" s="6">
        <f t="shared" si="24"/>
        <v>522</v>
      </c>
      <c r="U91" s="6">
        <f>'L02'!C553</f>
        <v>522</v>
      </c>
      <c r="V91" s="6">
        <f t="shared" si="25"/>
        <v>0</v>
      </c>
      <c r="W91" s="7">
        <v>0</v>
      </c>
    </row>
    <row r="92" customHeight="1" spans="1:23">
      <c r="A92" s="27">
        <v>20799</v>
      </c>
      <c r="B92" s="27" t="s">
        <v>2086</v>
      </c>
      <c r="C92" s="8">
        <v>812</v>
      </c>
      <c r="D92" s="6">
        <f t="shared" si="23"/>
        <v>154</v>
      </c>
      <c r="E92" s="8">
        <v>0</v>
      </c>
      <c r="F92" s="8">
        <v>153</v>
      </c>
      <c r="G92" s="8">
        <v>25</v>
      </c>
      <c r="H92" s="11">
        <v>0</v>
      </c>
      <c r="I92" s="7">
        <v>0</v>
      </c>
      <c r="J92" s="8">
        <v>0</v>
      </c>
      <c r="K92" s="8">
        <v>0</v>
      </c>
      <c r="L92" s="7">
        <v>0</v>
      </c>
      <c r="M92" s="8">
        <v>-24</v>
      </c>
      <c r="N92" s="8">
        <v>0</v>
      </c>
      <c r="O92" s="7">
        <v>0</v>
      </c>
      <c r="P92" s="8">
        <v>0</v>
      </c>
      <c r="Q92" s="7">
        <v>0</v>
      </c>
      <c r="R92" s="8">
        <v>0</v>
      </c>
      <c r="S92" s="8">
        <v>0</v>
      </c>
      <c r="T92" s="6">
        <f t="shared" si="24"/>
        <v>966</v>
      </c>
      <c r="U92" s="6">
        <f>'L02'!C561</f>
        <v>923</v>
      </c>
      <c r="V92" s="6">
        <f t="shared" si="25"/>
        <v>43</v>
      </c>
      <c r="W92" s="7">
        <v>43</v>
      </c>
    </row>
    <row r="93" customHeight="1" spans="1:23">
      <c r="A93" s="27">
        <v>208</v>
      </c>
      <c r="B93" s="15" t="s">
        <v>1142</v>
      </c>
      <c r="C93" s="6">
        <f t="shared" ref="C93:W93" si="26">SUM(C94:C114)</f>
        <v>25004</v>
      </c>
      <c r="D93" s="6">
        <f t="shared" si="26"/>
        <v>2999</v>
      </c>
      <c r="E93" s="6">
        <f t="shared" si="26"/>
        <v>0</v>
      </c>
      <c r="F93" s="6">
        <f t="shared" si="26"/>
        <v>2719</v>
      </c>
      <c r="G93" s="6">
        <f t="shared" si="26"/>
        <v>280</v>
      </c>
      <c r="H93" s="6">
        <f t="shared" si="26"/>
        <v>0</v>
      </c>
      <c r="I93" s="6">
        <f t="shared" si="26"/>
        <v>0</v>
      </c>
      <c r="J93" s="6">
        <f t="shared" si="26"/>
        <v>0</v>
      </c>
      <c r="K93" s="6">
        <f t="shared" si="26"/>
        <v>0</v>
      </c>
      <c r="L93" s="6">
        <f t="shared" si="26"/>
        <v>0</v>
      </c>
      <c r="M93" s="6">
        <f t="shared" si="26"/>
        <v>0</v>
      </c>
      <c r="N93" s="6">
        <f t="shared" si="26"/>
        <v>0</v>
      </c>
      <c r="O93" s="6">
        <f t="shared" si="26"/>
        <v>0</v>
      </c>
      <c r="P93" s="6">
        <f t="shared" si="26"/>
        <v>0</v>
      </c>
      <c r="Q93" s="6">
        <f t="shared" si="26"/>
        <v>0</v>
      </c>
      <c r="R93" s="6">
        <f t="shared" si="26"/>
        <v>0</v>
      </c>
      <c r="S93" s="6">
        <f t="shared" si="26"/>
        <v>0</v>
      </c>
      <c r="T93" s="6">
        <f t="shared" si="26"/>
        <v>28003</v>
      </c>
      <c r="U93" s="6">
        <f t="shared" si="26"/>
        <v>27539</v>
      </c>
      <c r="V93" s="6">
        <f t="shared" si="26"/>
        <v>464</v>
      </c>
      <c r="W93" s="6">
        <f t="shared" si="26"/>
        <v>464</v>
      </c>
    </row>
    <row r="94" customHeight="1" spans="1:23">
      <c r="A94" s="27">
        <v>20801</v>
      </c>
      <c r="B94" s="27" t="s">
        <v>1143</v>
      </c>
      <c r="C94" s="8">
        <v>2676</v>
      </c>
      <c r="D94" s="6">
        <f t="shared" ref="D94:D114" si="27">SUM(E94:S94)</f>
        <v>-1315</v>
      </c>
      <c r="E94" s="8">
        <v>0</v>
      </c>
      <c r="F94" s="8">
        <v>0</v>
      </c>
      <c r="G94" s="8">
        <v>0</v>
      </c>
      <c r="H94" s="11">
        <v>0</v>
      </c>
      <c r="I94" s="7">
        <v>0</v>
      </c>
      <c r="J94" s="8">
        <v>0</v>
      </c>
      <c r="K94" s="8">
        <v>0</v>
      </c>
      <c r="L94" s="7">
        <v>0</v>
      </c>
      <c r="M94" s="8">
        <v>-1315</v>
      </c>
      <c r="N94" s="8">
        <v>0</v>
      </c>
      <c r="O94" s="7">
        <v>0</v>
      </c>
      <c r="P94" s="8">
        <v>0</v>
      </c>
      <c r="Q94" s="7">
        <v>0</v>
      </c>
      <c r="R94" s="8">
        <v>0</v>
      </c>
      <c r="S94" s="8">
        <v>0</v>
      </c>
      <c r="T94" s="6">
        <f t="shared" ref="T94:T114" si="28">C94+D94</f>
        <v>1361</v>
      </c>
      <c r="U94" s="6">
        <f>'L02'!C566</f>
        <v>1361</v>
      </c>
      <c r="V94" s="6">
        <f t="shared" ref="V94:V114" si="29">T94-U94</f>
        <v>0</v>
      </c>
      <c r="W94" s="7">
        <v>0</v>
      </c>
    </row>
    <row r="95" customHeight="1" spans="1:23">
      <c r="A95" s="27">
        <v>20802</v>
      </c>
      <c r="B95" s="27" t="s">
        <v>1153</v>
      </c>
      <c r="C95" s="8">
        <v>789</v>
      </c>
      <c r="D95" s="6">
        <f t="shared" si="27"/>
        <v>49</v>
      </c>
      <c r="E95" s="8">
        <v>0</v>
      </c>
      <c r="F95" s="8">
        <v>0</v>
      </c>
      <c r="G95" s="8">
        <v>0</v>
      </c>
      <c r="H95" s="11">
        <v>0</v>
      </c>
      <c r="I95" s="7">
        <v>0</v>
      </c>
      <c r="J95" s="8">
        <v>0</v>
      </c>
      <c r="K95" s="8">
        <v>0</v>
      </c>
      <c r="L95" s="7">
        <v>0</v>
      </c>
      <c r="M95" s="8">
        <v>49</v>
      </c>
      <c r="N95" s="8">
        <v>0</v>
      </c>
      <c r="O95" s="7">
        <v>0</v>
      </c>
      <c r="P95" s="8">
        <v>0</v>
      </c>
      <c r="Q95" s="7">
        <v>0</v>
      </c>
      <c r="R95" s="8">
        <v>0</v>
      </c>
      <c r="S95" s="8">
        <v>0</v>
      </c>
      <c r="T95" s="6">
        <f t="shared" si="28"/>
        <v>838</v>
      </c>
      <c r="U95" s="6">
        <f>'L02'!C580</f>
        <v>838</v>
      </c>
      <c r="V95" s="6">
        <f t="shared" si="29"/>
        <v>0</v>
      </c>
      <c r="W95" s="7">
        <v>0</v>
      </c>
    </row>
    <row r="96" customHeight="1" spans="1:23">
      <c r="A96" s="27">
        <v>20804</v>
      </c>
      <c r="B96" s="27" t="s">
        <v>1158</v>
      </c>
      <c r="C96" s="8">
        <v>0</v>
      </c>
      <c r="D96" s="6">
        <f t="shared" si="27"/>
        <v>0</v>
      </c>
      <c r="E96" s="8">
        <v>0</v>
      </c>
      <c r="F96" s="8">
        <v>0</v>
      </c>
      <c r="G96" s="8">
        <v>0</v>
      </c>
      <c r="H96" s="11">
        <v>0</v>
      </c>
      <c r="I96" s="7">
        <v>0</v>
      </c>
      <c r="J96" s="8">
        <v>0</v>
      </c>
      <c r="K96" s="8">
        <v>0</v>
      </c>
      <c r="L96" s="7">
        <v>0</v>
      </c>
      <c r="M96" s="8">
        <v>0</v>
      </c>
      <c r="N96" s="8">
        <v>0</v>
      </c>
      <c r="O96" s="7">
        <v>0</v>
      </c>
      <c r="P96" s="8">
        <v>0</v>
      </c>
      <c r="Q96" s="7">
        <v>0</v>
      </c>
      <c r="R96" s="8">
        <v>0</v>
      </c>
      <c r="S96" s="8">
        <v>0</v>
      </c>
      <c r="T96" s="6">
        <f t="shared" si="28"/>
        <v>0</v>
      </c>
      <c r="U96" s="6">
        <f>'L02'!C588</f>
        <v>0</v>
      </c>
      <c r="V96" s="6">
        <f t="shared" si="29"/>
        <v>0</v>
      </c>
      <c r="W96" s="7">
        <v>0</v>
      </c>
    </row>
    <row r="97" customHeight="1" spans="1:23">
      <c r="A97" s="27">
        <v>20805</v>
      </c>
      <c r="B97" s="27" t="s">
        <v>1160</v>
      </c>
      <c r="C97" s="8">
        <v>7037</v>
      </c>
      <c r="D97" s="6">
        <f t="shared" si="27"/>
        <v>4001</v>
      </c>
      <c r="E97" s="8">
        <v>0</v>
      </c>
      <c r="F97" s="8">
        <v>1629</v>
      </c>
      <c r="G97" s="8">
        <v>0</v>
      </c>
      <c r="H97" s="11">
        <v>0</v>
      </c>
      <c r="I97" s="7">
        <v>0</v>
      </c>
      <c r="J97" s="8">
        <v>0</v>
      </c>
      <c r="K97" s="8">
        <v>0</v>
      </c>
      <c r="L97" s="7">
        <v>0</v>
      </c>
      <c r="M97" s="8">
        <v>2372</v>
      </c>
      <c r="N97" s="8">
        <v>0</v>
      </c>
      <c r="O97" s="7">
        <v>0</v>
      </c>
      <c r="P97" s="8">
        <v>0</v>
      </c>
      <c r="Q97" s="7">
        <v>0</v>
      </c>
      <c r="R97" s="8">
        <v>0</v>
      </c>
      <c r="S97" s="8">
        <v>0</v>
      </c>
      <c r="T97" s="6">
        <f t="shared" si="28"/>
        <v>11038</v>
      </c>
      <c r="U97" s="6">
        <f>'L02'!C590</f>
        <v>11038</v>
      </c>
      <c r="V97" s="6">
        <f t="shared" si="29"/>
        <v>0</v>
      </c>
      <c r="W97" s="7">
        <v>0</v>
      </c>
    </row>
    <row r="98" customHeight="1" spans="1:23">
      <c r="A98" s="27">
        <v>20806</v>
      </c>
      <c r="B98" s="27" t="s">
        <v>1168</v>
      </c>
      <c r="C98" s="8">
        <v>0</v>
      </c>
      <c r="D98" s="6">
        <f t="shared" si="27"/>
        <v>0</v>
      </c>
      <c r="E98" s="8">
        <v>0</v>
      </c>
      <c r="F98" s="8">
        <v>0</v>
      </c>
      <c r="G98" s="8">
        <v>0</v>
      </c>
      <c r="H98" s="11">
        <v>0</v>
      </c>
      <c r="I98" s="7">
        <v>0</v>
      </c>
      <c r="J98" s="8">
        <v>0</v>
      </c>
      <c r="K98" s="8">
        <v>0</v>
      </c>
      <c r="L98" s="7">
        <v>0</v>
      </c>
      <c r="M98" s="8">
        <v>0</v>
      </c>
      <c r="N98" s="8">
        <v>0</v>
      </c>
      <c r="O98" s="7">
        <v>0</v>
      </c>
      <c r="P98" s="8">
        <v>0</v>
      </c>
      <c r="Q98" s="7">
        <v>0</v>
      </c>
      <c r="R98" s="8">
        <v>0</v>
      </c>
      <c r="S98" s="8">
        <v>0</v>
      </c>
      <c r="T98" s="6">
        <f t="shared" si="28"/>
        <v>0</v>
      </c>
      <c r="U98" s="6">
        <f>'L02'!C598</f>
        <v>0</v>
      </c>
      <c r="V98" s="6">
        <f t="shared" si="29"/>
        <v>0</v>
      </c>
      <c r="W98" s="7">
        <v>0</v>
      </c>
    </row>
    <row r="99" customHeight="1" spans="1:23">
      <c r="A99" s="27">
        <v>20807</v>
      </c>
      <c r="B99" s="27" t="s">
        <v>1172</v>
      </c>
      <c r="C99" s="8">
        <v>547</v>
      </c>
      <c r="D99" s="6">
        <f t="shared" si="27"/>
        <v>162</v>
      </c>
      <c r="E99" s="8">
        <v>0</v>
      </c>
      <c r="F99" s="8">
        <v>193</v>
      </c>
      <c r="G99" s="8">
        <v>80</v>
      </c>
      <c r="H99" s="11">
        <v>0</v>
      </c>
      <c r="I99" s="7">
        <v>0</v>
      </c>
      <c r="J99" s="8">
        <v>0</v>
      </c>
      <c r="K99" s="8">
        <v>0</v>
      </c>
      <c r="L99" s="7">
        <v>0</v>
      </c>
      <c r="M99" s="8">
        <v>-111</v>
      </c>
      <c r="N99" s="8">
        <v>0</v>
      </c>
      <c r="O99" s="7">
        <v>0</v>
      </c>
      <c r="P99" s="8">
        <v>0</v>
      </c>
      <c r="Q99" s="7">
        <v>0</v>
      </c>
      <c r="R99" s="8">
        <v>0</v>
      </c>
      <c r="S99" s="8">
        <v>0</v>
      </c>
      <c r="T99" s="6">
        <f t="shared" si="28"/>
        <v>709</v>
      </c>
      <c r="U99" s="6">
        <f>'L02'!C602</f>
        <v>618</v>
      </c>
      <c r="V99" s="6">
        <f t="shared" si="29"/>
        <v>91</v>
      </c>
      <c r="W99" s="7">
        <v>91</v>
      </c>
    </row>
    <row r="100" customHeight="1" spans="1:23">
      <c r="A100" s="27">
        <v>20808</v>
      </c>
      <c r="B100" s="27" t="s">
        <v>1182</v>
      </c>
      <c r="C100" s="8">
        <v>1685</v>
      </c>
      <c r="D100" s="6">
        <f t="shared" si="27"/>
        <v>91</v>
      </c>
      <c r="E100" s="8">
        <v>0</v>
      </c>
      <c r="F100" s="8">
        <v>40</v>
      </c>
      <c r="G100" s="8">
        <v>51</v>
      </c>
      <c r="H100" s="11">
        <v>0</v>
      </c>
      <c r="I100" s="7">
        <v>0</v>
      </c>
      <c r="J100" s="8">
        <v>0</v>
      </c>
      <c r="K100" s="8">
        <v>0</v>
      </c>
      <c r="L100" s="7">
        <v>0</v>
      </c>
      <c r="M100" s="8">
        <v>0</v>
      </c>
      <c r="N100" s="8">
        <v>0</v>
      </c>
      <c r="O100" s="7">
        <v>0</v>
      </c>
      <c r="P100" s="8">
        <v>0</v>
      </c>
      <c r="Q100" s="7">
        <v>0</v>
      </c>
      <c r="R100" s="8">
        <v>0</v>
      </c>
      <c r="S100" s="8">
        <v>0</v>
      </c>
      <c r="T100" s="6">
        <f t="shared" si="28"/>
        <v>1776</v>
      </c>
      <c r="U100" s="6">
        <f>'L02'!C612</f>
        <v>1738</v>
      </c>
      <c r="V100" s="6">
        <f t="shared" si="29"/>
        <v>38</v>
      </c>
      <c r="W100" s="7">
        <v>38</v>
      </c>
    </row>
    <row r="101" customHeight="1" spans="1:23">
      <c r="A101" s="27">
        <v>20809</v>
      </c>
      <c r="B101" s="27" t="s">
        <v>1190</v>
      </c>
      <c r="C101" s="8">
        <v>1492</v>
      </c>
      <c r="D101" s="6">
        <f t="shared" si="27"/>
        <v>-1119</v>
      </c>
      <c r="E101" s="8">
        <v>0</v>
      </c>
      <c r="F101" s="8">
        <v>53</v>
      </c>
      <c r="G101" s="8">
        <v>19</v>
      </c>
      <c r="H101" s="11">
        <v>0</v>
      </c>
      <c r="I101" s="7">
        <v>0</v>
      </c>
      <c r="J101" s="8">
        <v>0</v>
      </c>
      <c r="K101" s="8">
        <v>0</v>
      </c>
      <c r="L101" s="7">
        <v>0</v>
      </c>
      <c r="M101" s="8">
        <v>-1191</v>
      </c>
      <c r="N101" s="8">
        <v>0</v>
      </c>
      <c r="O101" s="7">
        <v>0</v>
      </c>
      <c r="P101" s="8">
        <v>0</v>
      </c>
      <c r="Q101" s="7">
        <v>0</v>
      </c>
      <c r="R101" s="8">
        <v>0</v>
      </c>
      <c r="S101" s="8">
        <v>0</v>
      </c>
      <c r="T101" s="6">
        <f t="shared" si="28"/>
        <v>373</v>
      </c>
      <c r="U101" s="6">
        <f>'L02'!C620</f>
        <v>211</v>
      </c>
      <c r="V101" s="6">
        <f t="shared" si="29"/>
        <v>162</v>
      </c>
      <c r="W101" s="7">
        <v>162</v>
      </c>
    </row>
    <row r="102" customHeight="1" spans="1:23">
      <c r="A102" s="27">
        <v>20810</v>
      </c>
      <c r="B102" s="27" t="s">
        <v>1197</v>
      </c>
      <c r="C102" s="8">
        <v>327</v>
      </c>
      <c r="D102" s="6">
        <f t="shared" si="27"/>
        <v>38</v>
      </c>
      <c r="E102" s="8">
        <v>0</v>
      </c>
      <c r="F102" s="8">
        <v>0</v>
      </c>
      <c r="G102" s="8">
        <v>15</v>
      </c>
      <c r="H102" s="11">
        <v>0</v>
      </c>
      <c r="I102" s="7">
        <v>0</v>
      </c>
      <c r="J102" s="8">
        <v>0</v>
      </c>
      <c r="K102" s="8">
        <v>0</v>
      </c>
      <c r="L102" s="7">
        <v>0</v>
      </c>
      <c r="M102" s="8">
        <v>23</v>
      </c>
      <c r="N102" s="8">
        <v>0</v>
      </c>
      <c r="O102" s="7">
        <v>0</v>
      </c>
      <c r="P102" s="8">
        <v>0</v>
      </c>
      <c r="Q102" s="7">
        <v>0</v>
      </c>
      <c r="R102" s="8">
        <v>0</v>
      </c>
      <c r="S102" s="8">
        <v>0</v>
      </c>
      <c r="T102" s="6">
        <f t="shared" si="28"/>
        <v>365</v>
      </c>
      <c r="U102" s="6">
        <f>'L02'!C627</f>
        <v>345</v>
      </c>
      <c r="V102" s="6">
        <f t="shared" si="29"/>
        <v>20</v>
      </c>
      <c r="W102" s="7">
        <v>20</v>
      </c>
    </row>
    <row r="103" customHeight="1" spans="1:23">
      <c r="A103" s="27">
        <v>20811</v>
      </c>
      <c r="B103" s="27" t="s">
        <v>1205</v>
      </c>
      <c r="C103" s="8">
        <v>387</v>
      </c>
      <c r="D103" s="6">
        <f t="shared" si="27"/>
        <v>21</v>
      </c>
      <c r="E103" s="8">
        <v>0</v>
      </c>
      <c r="F103" s="8">
        <v>52</v>
      </c>
      <c r="G103" s="8">
        <v>21</v>
      </c>
      <c r="H103" s="11">
        <v>0</v>
      </c>
      <c r="I103" s="7">
        <v>0</v>
      </c>
      <c r="J103" s="8">
        <v>0</v>
      </c>
      <c r="K103" s="8">
        <v>0</v>
      </c>
      <c r="L103" s="7">
        <v>0</v>
      </c>
      <c r="M103" s="8">
        <v>-52</v>
      </c>
      <c r="N103" s="8">
        <v>0</v>
      </c>
      <c r="O103" s="7">
        <v>0</v>
      </c>
      <c r="P103" s="8">
        <v>0</v>
      </c>
      <c r="Q103" s="7">
        <v>0</v>
      </c>
      <c r="R103" s="8">
        <v>0</v>
      </c>
      <c r="S103" s="8">
        <v>0</v>
      </c>
      <c r="T103" s="6">
        <f t="shared" si="28"/>
        <v>408</v>
      </c>
      <c r="U103" s="6">
        <f>'L02'!C635</f>
        <v>366</v>
      </c>
      <c r="V103" s="6">
        <f t="shared" si="29"/>
        <v>42</v>
      </c>
      <c r="W103" s="7">
        <v>42</v>
      </c>
    </row>
    <row r="104" customHeight="1" spans="1:23">
      <c r="A104" s="27">
        <v>20816</v>
      </c>
      <c r="B104" s="27" t="s">
        <v>1211</v>
      </c>
      <c r="C104" s="8">
        <v>4</v>
      </c>
      <c r="D104" s="6">
        <f t="shared" si="27"/>
        <v>0</v>
      </c>
      <c r="E104" s="8">
        <v>0</v>
      </c>
      <c r="F104" s="8">
        <v>0</v>
      </c>
      <c r="G104" s="8">
        <v>0</v>
      </c>
      <c r="H104" s="11">
        <v>0</v>
      </c>
      <c r="I104" s="7">
        <v>0</v>
      </c>
      <c r="J104" s="8">
        <v>0</v>
      </c>
      <c r="K104" s="8">
        <v>0</v>
      </c>
      <c r="L104" s="7">
        <v>0</v>
      </c>
      <c r="M104" s="8">
        <v>0</v>
      </c>
      <c r="N104" s="8">
        <v>0</v>
      </c>
      <c r="O104" s="7">
        <v>0</v>
      </c>
      <c r="P104" s="8">
        <v>0</v>
      </c>
      <c r="Q104" s="7">
        <v>0</v>
      </c>
      <c r="R104" s="8">
        <v>0</v>
      </c>
      <c r="S104" s="8">
        <v>0</v>
      </c>
      <c r="T104" s="6">
        <f t="shared" si="28"/>
        <v>4</v>
      </c>
      <c r="U104" s="6">
        <f>'L02'!C644</f>
        <v>4</v>
      </c>
      <c r="V104" s="6">
        <f t="shared" si="29"/>
        <v>0</v>
      </c>
      <c r="W104" s="7">
        <v>0</v>
      </c>
    </row>
    <row r="105" customHeight="1" spans="1:23">
      <c r="A105" s="27">
        <v>20819</v>
      </c>
      <c r="B105" s="27" t="s">
        <v>1213</v>
      </c>
      <c r="C105" s="8">
        <v>1576</v>
      </c>
      <c r="D105" s="6">
        <f t="shared" si="27"/>
        <v>-1545</v>
      </c>
      <c r="E105" s="8">
        <v>0</v>
      </c>
      <c r="F105" s="8">
        <v>0</v>
      </c>
      <c r="G105" s="8">
        <v>0</v>
      </c>
      <c r="H105" s="11">
        <v>0</v>
      </c>
      <c r="I105" s="7">
        <v>0</v>
      </c>
      <c r="J105" s="8">
        <v>0</v>
      </c>
      <c r="K105" s="8">
        <v>0</v>
      </c>
      <c r="L105" s="7">
        <v>0</v>
      </c>
      <c r="M105" s="8">
        <v>-1545</v>
      </c>
      <c r="N105" s="8">
        <v>0</v>
      </c>
      <c r="O105" s="7">
        <v>0</v>
      </c>
      <c r="P105" s="8">
        <v>0</v>
      </c>
      <c r="Q105" s="7">
        <v>0</v>
      </c>
      <c r="R105" s="8">
        <v>0</v>
      </c>
      <c r="S105" s="8">
        <v>0</v>
      </c>
      <c r="T105" s="6">
        <f t="shared" si="28"/>
        <v>31</v>
      </c>
      <c r="U105" s="6">
        <f>'L02'!C649</f>
        <v>31</v>
      </c>
      <c r="V105" s="6">
        <f t="shared" si="29"/>
        <v>0</v>
      </c>
      <c r="W105" s="7">
        <v>0</v>
      </c>
    </row>
    <row r="106" customHeight="1" spans="1:23">
      <c r="A106" s="27">
        <v>20820</v>
      </c>
      <c r="B106" s="27" t="s">
        <v>1216</v>
      </c>
      <c r="C106" s="8">
        <v>87</v>
      </c>
      <c r="D106" s="6">
        <f t="shared" si="27"/>
        <v>-86</v>
      </c>
      <c r="E106" s="8">
        <v>0</v>
      </c>
      <c r="F106" s="8">
        <v>0</v>
      </c>
      <c r="G106" s="8">
        <v>0</v>
      </c>
      <c r="H106" s="11">
        <v>0</v>
      </c>
      <c r="I106" s="7">
        <v>0</v>
      </c>
      <c r="J106" s="8">
        <v>0</v>
      </c>
      <c r="K106" s="8">
        <v>0</v>
      </c>
      <c r="L106" s="7">
        <v>0</v>
      </c>
      <c r="M106" s="8">
        <v>-86</v>
      </c>
      <c r="N106" s="8">
        <v>0</v>
      </c>
      <c r="O106" s="7">
        <v>0</v>
      </c>
      <c r="P106" s="8">
        <v>0</v>
      </c>
      <c r="Q106" s="7">
        <v>0</v>
      </c>
      <c r="R106" s="8">
        <v>0</v>
      </c>
      <c r="S106" s="8">
        <v>0</v>
      </c>
      <c r="T106" s="6">
        <f t="shared" si="28"/>
        <v>1</v>
      </c>
      <c r="U106" s="6">
        <f>'L02'!C652</f>
        <v>1</v>
      </c>
      <c r="V106" s="6">
        <f t="shared" si="29"/>
        <v>0</v>
      </c>
      <c r="W106" s="7">
        <v>0</v>
      </c>
    </row>
    <row r="107" customHeight="1" spans="1:23">
      <c r="A107" s="27">
        <v>20821</v>
      </c>
      <c r="B107" s="27" t="s">
        <v>1219</v>
      </c>
      <c r="C107" s="8">
        <v>33</v>
      </c>
      <c r="D107" s="6">
        <f t="shared" si="27"/>
        <v>-33</v>
      </c>
      <c r="E107" s="8">
        <v>0</v>
      </c>
      <c r="F107" s="8">
        <v>0</v>
      </c>
      <c r="G107" s="8">
        <v>33</v>
      </c>
      <c r="H107" s="11">
        <v>0</v>
      </c>
      <c r="I107" s="7">
        <v>0</v>
      </c>
      <c r="J107" s="8">
        <v>0</v>
      </c>
      <c r="K107" s="8">
        <v>0</v>
      </c>
      <c r="L107" s="7">
        <v>0</v>
      </c>
      <c r="M107" s="8">
        <v>-66</v>
      </c>
      <c r="N107" s="8">
        <v>0</v>
      </c>
      <c r="O107" s="7">
        <v>0</v>
      </c>
      <c r="P107" s="8">
        <v>0</v>
      </c>
      <c r="Q107" s="7">
        <v>0</v>
      </c>
      <c r="R107" s="8">
        <v>0</v>
      </c>
      <c r="S107" s="8">
        <v>0</v>
      </c>
      <c r="T107" s="6">
        <f t="shared" si="28"/>
        <v>0</v>
      </c>
      <c r="U107" s="6">
        <f>'L02'!C655</f>
        <v>0</v>
      </c>
      <c r="V107" s="6">
        <f t="shared" si="29"/>
        <v>0</v>
      </c>
      <c r="W107" s="7">
        <v>0</v>
      </c>
    </row>
    <row r="108" customHeight="1" spans="1:23">
      <c r="A108" s="27">
        <v>20824</v>
      </c>
      <c r="B108" s="27" t="s">
        <v>1222</v>
      </c>
      <c r="C108" s="8">
        <v>0</v>
      </c>
      <c r="D108" s="6">
        <f t="shared" si="27"/>
        <v>0</v>
      </c>
      <c r="E108" s="8">
        <v>0</v>
      </c>
      <c r="F108" s="8">
        <v>0</v>
      </c>
      <c r="G108" s="8">
        <v>0</v>
      </c>
      <c r="H108" s="11">
        <v>0</v>
      </c>
      <c r="I108" s="7">
        <v>0</v>
      </c>
      <c r="J108" s="8">
        <v>0</v>
      </c>
      <c r="K108" s="8">
        <v>0</v>
      </c>
      <c r="L108" s="7">
        <v>0</v>
      </c>
      <c r="M108" s="8">
        <v>0</v>
      </c>
      <c r="N108" s="8">
        <v>0</v>
      </c>
      <c r="O108" s="7">
        <v>0</v>
      </c>
      <c r="P108" s="8">
        <v>0</v>
      </c>
      <c r="Q108" s="7">
        <v>0</v>
      </c>
      <c r="R108" s="8">
        <v>0</v>
      </c>
      <c r="S108" s="8">
        <v>0</v>
      </c>
      <c r="T108" s="6">
        <f t="shared" si="28"/>
        <v>0</v>
      </c>
      <c r="U108" s="6">
        <f>'L02'!C658</f>
        <v>0</v>
      </c>
      <c r="V108" s="6">
        <f t="shared" si="29"/>
        <v>0</v>
      </c>
      <c r="W108" s="7">
        <v>0</v>
      </c>
    </row>
    <row r="109" customHeight="1" spans="1:23">
      <c r="A109" s="27">
        <v>20825</v>
      </c>
      <c r="B109" s="27" t="s">
        <v>1225</v>
      </c>
      <c r="C109" s="8">
        <v>159</v>
      </c>
      <c r="D109" s="6">
        <f t="shared" si="27"/>
        <v>-64</v>
      </c>
      <c r="E109" s="8">
        <v>0</v>
      </c>
      <c r="F109" s="8">
        <v>0</v>
      </c>
      <c r="G109" s="8">
        <v>0</v>
      </c>
      <c r="H109" s="11">
        <v>0</v>
      </c>
      <c r="I109" s="7">
        <v>0</v>
      </c>
      <c r="J109" s="8">
        <v>0</v>
      </c>
      <c r="K109" s="8">
        <v>0</v>
      </c>
      <c r="L109" s="7">
        <v>0</v>
      </c>
      <c r="M109" s="8">
        <v>-64</v>
      </c>
      <c r="N109" s="8">
        <v>0</v>
      </c>
      <c r="O109" s="7">
        <v>0</v>
      </c>
      <c r="P109" s="8">
        <v>0</v>
      </c>
      <c r="Q109" s="7">
        <v>0</v>
      </c>
      <c r="R109" s="8">
        <v>0</v>
      </c>
      <c r="S109" s="8">
        <v>0</v>
      </c>
      <c r="T109" s="6">
        <f t="shared" si="28"/>
        <v>95</v>
      </c>
      <c r="U109" s="6">
        <f>'L02'!C661</f>
        <v>95</v>
      </c>
      <c r="V109" s="6">
        <f t="shared" si="29"/>
        <v>0</v>
      </c>
      <c r="W109" s="7">
        <v>0</v>
      </c>
    </row>
    <row r="110" customHeight="1" spans="1:23">
      <c r="A110" s="27">
        <v>20826</v>
      </c>
      <c r="B110" s="27" t="s">
        <v>1228</v>
      </c>
      <c r="C110" s="8">
        <v>7467</v>
      </c>
      <c r="D110" s="6">
        <f t="shared" si="27"/>
        <v>1012</v>
      </c>
      <c r="E110" s="8">
        <v>0</v>
      </c>
      <c r="F110" s="8">
        <v>388</v>
      </c>
      <c r="G110" s="8">
        <v>61</v>
      </c>
      <c r="H110" s="11">
        <v>0</v>
      </c>
      <c r="I110" s="7">
        <v>0</v>
      </c>
      <c r="J110" s="8">
        <v>0</v>
      </c>
      <c r="K110" s="8">
        <v>0</v>
      </c>
      <c r="L110" s="7">
        <v>0</v>
      </c>
      <c r="M110" s="8">
        <v>563</v>
      </c>
      <c r="N110" s="8">
        <v>0</v>
      </c>
      <c r="O110" s="7">
        <v>0</v>
      </c>
      <c r="P110" s="8">
        <v>0</v>
      </c>
      <c r="Q110" s="7">
        <v>0</v>
      </c>
      <c r="R110" s="8">
        <v>0</v>
      </c>
      <c r="S110" s="8">
        <v>0</v>
      </c>
      <c r="T110" s="6">
        <f t="shared" si="28"/>
        <v>8479</v>
      </c>
      <c r="U110" s="6">
        <f>'L02'!C664</f>
        <v>8436</v>
      </c>
      <c r="V110" s="6">
        <f t="shared" si="29"/>
        <v>43</v>
      </c>
      <c r="W110" s="7">
        <v>43</v>
      </c>
    </row>
    <row r="111" ht="17.25" customHeight="1" spans="1:23">
      <c r="A111" s="27">
        <v>20827</v>
      </c>
      <c r="B111" s="27" t="s">
        <v>1232</v>
      </c>
      <c r="C111" s="8">
        <v>167</v>
      </c>
      <c r="D111" s="6">
        <f t="shared" si="27"/>
        <v>36</v>
      </c>
      <c r="E111" s="8">
        <v>0</v>
      </c>
      <c r="F111" s="8">
        <v>0</v>
      </c>
      <c r="G111" s="8">
        <v>0</v>
      </c>
      <c r="H111" s="11">
        <v>0</v>
      </c>
      <c r="I111" s="7">
        <v>0</v>
      </c>
      <c r="J111" s="8">
        <v>0</v>
      </c>
      <c r="K111" s="8">
        <v>0</v>
      </c>
      <c r="L111" s="7">
        <v>0</v>
      </c>
      <c r="M111" s="8">
        <v>36</v>
      </c>
      <c r="N111" s="8">
        <v>0</v>
      </c>
      <c r="O111" s="7">
        <v>0</v>
      </c>
      <c r="P111" s="8">
        <v>0</v>
      </c>
      <c r="Q111" s="7">
        <v>0</v>
      </c>
      <c r="R111" s="8">
        <v>0</v>
      </c>
      <c r="S111" s="8">
        <v>0</v>
      </c>
      <c r="T111" s="6">
        <f t="shared" si="28"/>
        <v>203</v>
      </c>
      <c r="U111" s="6">
        <f>'L02'!C668</f>
        <v>203</v>
      </c>
      <c r="V111" s="6">
        <f t="shared" si="29"/>
        <v>0</v>
      </c>
      <c r="W111" s="7">
        <v>0</v>
      </c>
    </row>
    <row r="112" customHeight="1" spans="1:23">
      <c r="A112" s="27">
        <v>20828</v>
      </c>
      <c r="B112" s="27" t="s">
        <v>1237</v>
      </c>
      <c r="C112" s="8">
        <v>153</v>
      </c>
      <c r="D112" s="6">
        <f t="shared" si="27"/>
        <v>33</v>
      </c>
      <c r="E112" s="8">
        <v>0</v>
      </c>
      <c r="F112" s="8">
        <v>0</v>
      </c>
      <c r="G112" s="8">
        <v>0</v>
      </c>
      <c r="H112" s="11">
        <v>0</v>
      </c>
      <c r="I112" s="7">
        <v>0</v>
      </c>
      <c r="J112" s="8">
        <v>0</v>
      </c>
      <c r="K112" s="8">
        <v>0</v>
      </c>
      <c r="L112" s="7">
        <v>0</v>
      </c>
      <c r="M112" s="8">
        <v>33</v>
      </c>
      <c r="N112" s="8">
        <v>0</v>
      </c>
      <c r="O112" s="7">
        <v>0</v>
      </c>
      <c r="P112" s="8">
        <v>0</v>
      </c>
      <c r="Q112" s="7">
        <v>0</v>
      </c>
      <c r="R112" s="8">
        <v>0</v>
      </c>
      <c r="S112" s="8">
        <v>0</v>
      </c>
      <c r="T112" s="6">
        <f t="shared" si="28"/>
        <v>186</v>
      </c>
      <c r="U112" s="6">
        <f>'L02'!C673</f>
        <v>186</v>
      </c>
      <c r="V112" s="6">
        <f t="shared" si="29"/>
        <v>0</v>
      </c>
      <c r="W112" s="7">
        <v>0</v>
      </c>
    </row>
    <row r="113" customHeight="1" spans="1:23">
      <c r="A113" s="27">
        <v>20830</v>
      </c>
      <c r="B113" s="27" t="s">
        <v>1241</v>
      </c>
      <c r="C113" s="8">
        <v>0</v>
      </c>
      <c r="D113" s="6">
        <f t="shared" si="27"/>
        <v>0</v>
      </c>
      <c r="E113" s="8">
        <v>0</v>
      </c>
      <c r="F113" s="8">
        <v>0</v>
      </c>
      <c r="G113" s="8">
        <v>0</v>
      </c>
      <c r="H113" s="11">
        <v>0</v>
      </c>
      <c r="I113" s="7">
        <v>0</v>
      </c>
      <c r="J113" s="8">
        <v>0</v>
      </c>
      <c r="K113" s="8">
        <v>0</v>
      </c>
      <c r="L113" s="7">
        <v>0</v>
      </c>
      <c r="M113" s="8">
        <v>0</v>
      </c>
      <c r="N113" s="8">
        <v>0</v>
      </c>
      <c r="O113" s="7">
        <v>0</v>
      </c>
      <c r="P113" s="8">
        <v>0</v>
      </c>
      <c r="Q113" s="7">
        <v>0</v>
      </c>
      <c r="R113" s="8">
        <v>0</v>
      </c>
      <c r="S113" s="8">
        <v>0</v>
      </c>
      <c r="T113" s="6">
        <f t="shared" si="28"/>
        <v>0</v>
      </c>
      <c r="U113" s="6">
        <f>'L02'!C681</f>
        <v>0</v>
      </c>
      <c r="V113" s="6">
        <f t="shared" si="29"/>
        <v>0</v>
      </c>
      <c r="W113" s="7">
        <v>0</v>
      </c>
    </row>
    <row r="114" customHeight="1" spans="1:23">
      <c r="A114" s="27">
        <v>20899</v>
      </c>
      <c r="B114" s="27" t="s">
        <v>2087</v>
      </c>
      <c r="C114" s="8">
        <v>418</v>
      </c>
      <c r="D114" s="6">
        <f t="shared" si="27"/>
        <v>1718</v>
      </c>
      <c r="E114" s="8">
        <v>0</v>
      </c>
      <c r="F114" s="8">
        <v>364</v>
      </c>
      <c r="G114" s="8">
        <v>0</v>
      </c>
      <c r="H114" s="11">
        <v>0</v>
      </c>
      <c r="I114" s="7">
        <v>0</v>
      </c>
      <c r="J114" s="8">
        <v>0</v>
      </c>
      <c r="K114" s="8">
        <v>0</v>
      </c>
      <c r="L114" s="7">
        <v>0</v>
      </c>
      <c r="M114" s="8">
        <v>1354</v>
      </c>
      <c r="N114" s="8">
        <v>0</v>
      </c>
      <c r="O114" s="7">
        <v>0</v>
      </c>
      <c r="P114" s="8">
        <v>0</v>
      </c>
      <c r="Q114" s="7">
        <v>0</v>
      </c>
      <c r="R114" s="8">
        <v>0</v>
      </c>
      <c r="S114" s="8">
        <v>0</v>
      </c>
      <c r="T114" s="6">
        <f t="shared" si="28"/>
        <v>2136</v>
      </c>
      <c r="U114" s="6">
        <f>'L02'!C684</f>
        <v>2068</v>
      </c>
      <c r="V114" s="6">
        <f t="shared" si="29"/>
        <v>68</v>
      </c>
      <c r="W114" s="7">
        <v>68</v>
      </c>
    </row>
    <row r="115" customHeight="1" spans="1:23">
      <c r="A115" s="27">
        <v>210</v>
      </c>
      <c r="B115" s="15" t="s">
        <v>1246</v>
      </c>
      <c r="C115" s="6">
        <f t="shared" ref="C115:W115" si="30">SUM(C116:C128)</f>
        <v>23514</v>
      </c>
      <c r="D115" s="6">
        <f t="shared" si="30"/>
        <v>4374</v>
      </c>
      <c r="E115" s="6">
        <f t="shared" si="30"/>
        <v>0</v>
      </c>
      <c r="F115" s="6">
        <f t="shared" si="30"/>
        <v>3092</v>
      </c>
      <c r="G115" s="6">
        <f t="shared" si="30"/>
        <v>1282</v>
      </c>
      <c r="H115" s="6">
        <f t="shared" si="30"/>
        <v>0</v>
      </c>
      <c r="I115" s="6">
        <f t="shared" si="30"/>
        <v>0</v>
      </c>
      <c r="J115" s="6">
        <f t="shared" si="30"/>
        <v>0</v>
      </c>
      <c r="K115" s="6">
        <f t="shared" si="30"/>
        <v>0</v>
      </c>
      <c r="L115" s="6">
        <f t="shared" si="30"/>
        <v>0</v>
      </c>
      <c r="M115" s="6">
        <f t="shared" si="30"/>
        <v>0</v>
      </c>
      <c r="N115" s="6">
        <f t="shared" si="30"/>
        <v>0</v>
      </c>
      <c r="O115" s="6">
        <f t="shared" si="30"/>
        <v>0</v>
      </c>
      <c r="P115" s="6">
        <f t="shared" si="30"/>
        <v>0</v>
      </c>
      <c r="Q115" s="6">
        <f t="shared" si="30"/>
        <v>0</v>
      </c>
      <c r="R115" s="6">
        <f t="shared" si="30"/>
        <v>0</v>
      </c>
      <c r="S115" s="6">
        <f t="shared" si="30"/>
        <v>0</v>
      </c>
      <c r="T115" s="6">
        <f t="shared" si="30"/>
        <v>27888</v>
      </c>
      <c r="U115" s="6">
        <f t="shared" si="30"/>
        <v>24523</v>
      </c>
      <c r="V115" s="6">
        <f t="shared" si="30"/>
        <v>3365</v>
      </c>
      <c r="W115" s="6">
        <f t="shared" si="30"/>
        <v>3365</v>
      </c>
    </row>
    <row r="116" customHeight="1" spans="1:23">
      <c r="A116" s="27">
        <v>21001</v>
      </c>
      <c r="B116" s="27" t="s">
        <v>1247</v>
      </c>
      <c r="C116" s="8">
        <v>1072</v>
      </c>
      <c r="D116" s="6">
        <f t="shared" ref="D116:D128" si="31">SUM(E116:S116)</f>
        <v>-94</v>
      </c>
      <c r="E116" s="8">
        <v>0</v>
      </c>
      <c r="F116" s="8">
        <v>0</v>
      </c>
      <c r="G116" s="8">
        <v>0</v>
      </c>
      <c r="H116" s="11">
        <v>0</v>
      </c>
      <c r="I116" s="7">
        <v>0</v>
      </c>
      <c r="J116" s="8">
        <v>0</v>
      </c>
      <c r="K116" s="8">
        <v>0</v>
      </c>
      <c r="L116" s="7">
        <v>0</v>
      </c>
      <c r="M116" s="8">
        <v>-94</v>
      </c>
      <c r="N116" s="8">
        <v>0</v>
      </c>
      <c r="O116" s="7">
        <v>0</v>
      </c>
      <c r="P116" s="8">
        <v>0</v>
      </c>
      <c r="Q116" s="7">
        <v>0</v>
      </c>
      <c r="R116" s="8">
        <v>0</v>
      </c>
      <c r="S116" s="8">
        <v>0</v>
      </c>
      <c r="T116" s="6">
        <f t="shared" ref="T116:T128" si="32">C116+D116</f>
        <v>978</v>
      </c>
      <c r="U116" s="6">
        <f>'L02'!C687</f>
        <v>977</v>
      </c>
      <c r="V116" s="6">
        <f t="shared" ref="V116:V128" si="33">T116-U116</f>
        <v>1</v>
      </c>
      <c r="W116" s="7">
        <v>1</v>
      </c>
    </row>
    <row r="117" customHeight="1" spans="1:23">
      <c r="A117" s="27">
        <v>21002</v>
      </c>
      <c r="B117" s="27" t="s">
        <v>1249</v>
      </c>
      <c r="C117" s="8">
        <v>2743</v>
      </c>
      <c r="D117" s="6">
        <f t="shared" si="31"/>
        <v>1231</v>
      </c>
      <c r="E117" s="8">
        <v>0</v>
      </c>
      <c r="F117" s="8">
        <v>277</v>
      </c>
      <c r="G117" s="8">
        <v>0</v>
      </c>
      <c r="H117" s="11">
        <v>0</v>
      </c>
      <c r="I117" s="7">
        <v>0</v>
      </c>
      <c r="J117" s="8">
        <v>0</v>
      </c>
      <c r="K117" s="8">
        <v>0</v>
      </c>
      <c r="L117" s="7">
        <v>0</v>
      </c>
      <c r="M117" s="8">
        <v>954</v>
      </c>
      <c r="N117" s="8">
        <v>0</v>
      </c>
      <c r="O117" s="7">
        <v>0</v>
      </c>
      <c r="P117" s="8">
        <v>0</v>
      </c>
      <c r="Q117" s="7">
        <v>0</v>
      </c>
      <c r="R117" s="8">
        <v>0</v>
      </c>
      <c r="S117" s="8">
        <v>0</v>
      </c>
      <c r="T117" s="6">
        <f t="shared" si="32"/>
        <v>3974</v>
      </c>
      <c r="U117" s="6">
        <f>'L02'!C692</f>
        <v>2413</v>
      </c>
      <c r="V117" s="6">
        <f t="shared" si="33"/>
        <v>1561</v>
      </c>
      <c r="W117" s="7">
        <v>1561</v>
      </c>
    </row>
    <row r="118" customHeight="1" spans="1:23">
      <c r="A118" s="27">
        <v>21003</v>
      </c>
      <c r="B118" s="27" t="s">
        <v>1263</v>
      </c>
      <c r="C118" s="8">
        <v>1373</v>
      </c>
      <c r="D118" s="6">
        <f t="shared" si="31"/>
        <v>-95</v>
      </c>
      <c r="E118" s="8">
        <v>0</v>
      </c>
      <c r="F118" s="8">
        <v>15</v>
      </c>
      <c r="G118" s="8">
        <v>11</v>
      </c>
      <c r="H118" s="11">
        <v>0</v>
      </c>
      <c r="I118" s="7">
        <v>0</v>
      </c>
      <c r="J118" s="8">
        <v>0</v>
      </c>
      <c r="K118" s="8">
        <v>0</v>
      </c>
      <c r="L118" s="7">
        <v>0</v>
      </c>
      <c r="M118" s="8">
        <v>-121</v>
      </c>
      <c r="N118" s="8">
        <v>0</v>
      </c>
      <c r="O118" s="7">
        <v>0</v>
      </c>
      <c r="P118" s="8">
        <v>0</v>
      </c>
      <c r="Q118" s="7">
        <v>0</v>
      </c>
      <c r="R118" s="8">
        <v>0</v>
      </c>
      <c r="S118" s="8">
        <v>0</v>
      </c>
      <c r="T118" s="6">
        <f t="shared" si="32"/>
        <v>1278</v>
      </c>
      <c r="U118" s="6">
        <f>'L02'!C706</f>
        <v>1278</v>
      </c>
      <c r="V118" s="6">
        <f t="shared" si="33"/>
        <v>0</v>
      </c>
      <c r="W118" s="7">
        <v>0</v>
      </c>
    </row>
    <row r="119" ht="17.25" customHeight="1" spans="1:23">
      <c r="A119" s="27">
        <v>21004</v>
      </c>
      <c r="B119" s="27" t="s">
        <v>1267</v>
      </c>
      <c r="C119" s="8">
        <v>3425</v>
      </c>
      <c r="D119" s="6">
        <f t="shared" si="31"/>
        <v>1412</v>
      </c>
      <c r="E119" s="8">
        <v>0</v>
      </c>
      <c r="F119" s="8">
        <v>718</v>
      </c>
      <c r="G119" s="8">
        <v>411</v>
      </c>
      <c r="H119" s="11">
        <v>0</v>
      </c>
      <c r="I119" s="7">
        <v>0</v>
      </c>
      <c r="J119" s="8">
        <v>0</v>
      </c>
      <c r="K119" s="8">
        <v>0</v>
      </c>
      <c r="L119" s="7">
        <v>0</v>
      </c>
      <c r="M119" s="8">
        <v>283</v>
      </c>
      <c r="N119" s="8">
        <v>0</v>
      </c>
      <c r="O119" s="7">
        <v>0</v>
      </c>
      <c r="P119" s="8">
        <v>0</v>
      </c>
      <c r="Q119" s="7">
        <v>0</v>
      </c>
      <c r="R119" s="8">
        <v>0</v>
      </c>
      <c r="S119" s="8">
        <v>0</v>
      </c>
      <c r="T119" s="6">
        <f t="shared" si="32"/>
        <v>4837</v>
      </c>
      <c r="U119" s="6">
        <f>'L02'!C710</f>
        <v>4680</v>
      </c>
      <c r="V119" s="6">
        <f t="shared" si="33"/>
        <v>157</v>
      </c>
      <c r="W119" s="7">
        <v>157</v>
      </c>
    </row>
    <row r="120" customHeight="1" spans="1:23">
      <c r="A120" s="27">
        <v>21006</v>
      </c>
      <c r="B120" s="27" t="s">
        <v>1279</v>
      </c>
      <c r="C120" s="8">
        <v>30</v>
      </c>
      <c r="D120" s="6">
        <f t="shared" si="31"/>
        <v>47</v>
      </c>
      <c r="E120" s="8">
        <v>0</v>
      </c>
      <c r="F120" s="8">
        <v>10</v>
      </c>
      <c r="G120" s="8">
        <v>40</v>
      </c>
      <c r="H120" s="11">
        <v>0</v>
      </c>
      <c r="I120" s="7">
        <v>0</v>
      </c>
      <c r="J120" s="8">
        <v>0</v>
      </c>
      <c r="K120" s="8">
        <v>0</v>
      </c>
      <c r="L120" s="7">
        <v>0</v>
      </c>
      <c r="M120" s="8">
        <v>-3</v>
      </c>
      <c r="N120" s="8">
        <v>0</v>
      </c>
      <c r="O120" s="7">
        <v>0</v>
      </c>
      <c r="P120" s="8">
        <v>0</v>
      </c>
      <c r="Q120" s="7">
        <v>0</v>
      </c>
      <c r="R120" s="8">
        <v>0</v>
      </c>
      <c r="S120" s="8">
        <v>0</v>
      </c>
      <c r="T120" s="6">
        <f t="shared" si="32"/>
        <v>77</v>
      </c>
      <c r="U120" s="6">
        <f>'L02'!C722</f>
        <v>77</v>
      </c>
      <c r="V120" s="6">
        <f t="shared" si="33"/>
        <v>0</v>
      </c>
      <c r="W120" s="7">
        <v>0</v>
      </c>
    </row>
    <row r="121" customHeight="1" spans="1:23">
      <c r="A121" s="27">
        <v>21007</v>
      </c>
      <c r="B121" s="27" t="s">
        <v>1282</v>
      </c>
      <c r="C121" s="8">
        <v>192</v>
      </c>
      <c r="D121" s="6">
        <f t="shared" si="31"/>
        <v>115</v>
      </c>
      <c r="E121" s="8">
        <v>0</v>
      </c>
      <c r="F121" s="8">
        <v>9</v>
      </c>
      <c r="G121" s="8">
        <v>126</v>
      </c>
      <c r="H121" s="11">
        <v>0</v>
      </c>
      <c r="I121" s="7">
        <v>0</v>
      </c>
      <c r="J121" s="8">
        <v>0</v>
      </c>
      <c r="K121" s="8">
        <v>0</v>
      </c>
      <c r="L121" s="7">
        <v>0</v>
      </c>
      <c r="M121" s="8">
        <v>-20</v>
      </c>
      <c r="N121" s="8">
        <v>0</v>
      </c>
      <c r="O121" s="7">
        <v>0</v>
      </c>
      <c r="P121" s="8">
        <v>0</v>
      </c>
      <c r="Q121" s="7">
        <v>0</v>
      </c>
      <c r="R121" s="8">
        <v>0</v>
      </c>
      <c r="S121" s="8">
        <v>0</v>
      </c>
      <c r="T121" s="6">
        <f t="shared" si="32"/>
        <v>307</v>
      </c>
      <c r="U121" s="6">
        <f>'L02'!C725</f>
        <v>303</v>
      </c>
      <c r="V121" s="6">
        <f t="shared" si="33"/>
        <v>4</v>
      </c>
      <c r="W121" s="7">
        <v>4</v>
      </c>
    </row>
    <row r="122" customHeight="1" spans="1:23">
      <c r="A122" s="27">
        <v>21011</v>
      </c>
      <c r="B122" s="27" t="s">
        <v>1286</v>
      </c>
      <c r="C122" s="8">
        <v>2286</v>
      </c>
      <c r="D122" s="6">
        <f t="shared" si="31"/>
        <v>-19</v>
      </c>
      <c r="E122" s="8">
        <v>0</v>
      </c>
      <c r="F122" s="8">
        <v>0</v>
      </c>
      <c r="G122" s="8">
        <v>0</v>
      </c>
      <c r="H122" s="11">
        <v>0</v>
      </c>
      <c r="I122" s="7">
        <v>0</v>
      </c>
      <c r="J122" s="8">
        <v>0</v>
      </c>
      <c r="K122" s="8">
        <v>0</v>
      </c>
      <c r="L122" s="7">
        <v>0</v>
      </c>
      <c r="M122" s="8">
        <v>-19</v>
      </c>
      <c r="N122" s="8">
        <v>0</v>
      </c>
      <c r="O122" s="7">
        <v>0</v>
      </c>
      <c r="P122" s="8">
        <v>0</v>
      </c>
      <c r="Q122" s="7">
        <v>0</v>
      </c>
      <c r="R122" s="8">
        <v>0</v>
      </c>
      <c r="S122" s="8">
        <v>0</v>
      </c>
      <c r="T122" s="6">
        <f t="shared" si="32"/>
        <v>2267</v>
      </c>
      <c r="U122" s="6">
        <f>'L02'!C729</f>
        <v>2267</v>
      </c>
      <c r="V122" s="6">
        <f t="shared" si="33"/>
        <v>0</v>
      </c>
      <c r="W122" s="7">
        <v>0</v>
      </c>
    </row>
    <row r="123" customHeight="1" spans="1:23">
      <c r="A123" s="27">
        <v>21012</v>
      </c>
      <c r="B123" s="27" t="s">
        <v>1291</v>
      </c>
      <c r="C123" s="8">
        <v>10066</v>
      </c>
      <c r="D123" s="6">
        <f t="shared" si="31"/>
        <v>2341</v>
      </c>
      <c r="E123" s="8">
        <v>0</v>
      </c>
      <c r="F123" s="8">
        <v>1804</v>
      </c>
      <c r="G123" s="8">
        <v>657</v>
      </c>
      <c r="H123" s="11">
        <v>0</v>
      </c>
      <c r="I123" s="7">
        <v>0</v>
      </c>
      <c r="J123" s="8">
        <v>0</v>
      </c>
      <c r="K123" s="8">
        <v>0</v>
      </c>
      <c r="L123" s="7">
        <v>0</v>
      </c>
      <c r="M123" s="8">
        <v>-120</v>
      </c>
      <c r="N123" s="8">
        <v>0</v>
      </c>
      <c r="O123" s="7">
        <v>0</v>
      </c>
      <c r="P123" s="8">
        <v>0</v>
      </c>
      <c r="Q123" s="7">
        <v>0</v>
      </c>
      <c r="R123" s="8">
        <v>0</v>
      </c>
      <c r="S123" s="8">
        <v>0</v>
      </c>
      <c r="T123" s="6">
        <f t="shared" si="32"/>
        <v>12407</v>
      </c>
      <c r="U123" s="6">
        <f>'L02'!C734</f>
        <v>10963</v>
      </c>
      <c r="V123" s="6">
        <f t="shared" si="33"/>
        <v>1444</v>
      </c>
      <c r="W123" s="7">
        <v>1444</v>
      </c>
    </row>
    <row r="124" customHeight="1" spans="1:23">
      <c r="A124" s="27">
        <v>21013</v>
      </c>
      <c r="B124" s="27" t="s">
        <v>1295</v>
      </c>
      <c r="C124" s="8">
        <v>425</v>
      </c>
      <c r="D124" s="6">
        <f t="shared" si="31"/>
        <v>4</v>
      </c>
      <c r="E124" s="8">
        <v>0</v>
      </c>
      <c r="F124" s="8">
        <v>0</v>
      </c>
      <c r="G124" s="8">
        <v>29</v>
      </c>
      <c r="H124" s="11">
        <v>0</v>
      </c>
      <c r="I124" s="7">
        <v>0</v>
      </c>
      <c r="J124" s="8">
        <v>0</v>
      </c>
      <c r="K124" s="8">
        <v>0</v>
      </c>
      <c r="L124" s="7">
        <v>0</v>
      </c>
      <c r="M124" s="8">
        <v>-25</v>
      </c>
      <c r="N124" s="8">
        <v>0</v>
      </c>
      <c r="O124" s="7">
        <v>0</v>
      </c>
      <c r="P124" s="8">
        <v>0</v>
      </c>
      <c r="Q124" s="7">
        <v>0</v>
      </c>
      <c r="R124" s="8">
        <v>0</v>
      </c>
      <c r="S124" s="8">
        <v>0</v>
      </c>
      <c r="T124" s="6">
        <f t="shared" si="32"/>
        <v>429</v>
      </c>
      <c r="U124" s="6">
        <f>'L02'!C738</f>
        <v>429</v>
      </c>
      <c r="V124" s="6">
        <f t="shared" si="33"/>
        <v>0</v>
      </c>
      <c r="W124" s="7">
        <v>0</v>
      </c>
    </row>
    <row r="125" customHeight="1" spans="1:23">
      <c r="A125" s="27">
        <v>21014</v>
      </c>
      <c r="B125" s="27" t="s">
        <v>1299</v>
      </c>
      <c r="C125" s="8">
        <v>861</v>
      </c>
      <c r="D125" s="6">
        <f t="shared" si="31"/>
        <v>-794</v>
      </c>
      <c r="E125" s="8">
        <v>0</v>
      </c>
      <c r="F125" s="8">
        <v>0</v>
      </c>
      <c r="G125" s="8">
        <v>8</v>
      </c>
      <c r="H125" s="11">
        <v>0</v>
      </c>
      <c r="I125" s="7">
        <v>0</v>
      </c>
      <c r="J125" s="8">
        <v>0</v>
      </c>
      <c r="K125" s="8">
        <v>0</v>
      </c>
      <c r="L125" s="7">
        <v>0</v>
      </c>
      <c r="M125" s="8">
        <v>-802</v>
      </c>
      <c r="N125" s="8">
        <v>0</v>
      </c>
      <c r="O125" s="7">
        <v>0</v>
      </c>
      <c r="P125" s="8">
        <v>0</v>
      </c>
      <c r="Q125" s="7">
        <v>0</v>
      </c>
      <c r="R125" s="8">
        <v>0</v>
      </c>
      <c r="S125" s="8">
        <v>0</v>
      </c>
      <c r="T125" s="6">
        <f t="shared" si="32"/>
        <v>67</v>
      </c>
      <c r="U125" s="6">
        <f>'L02'!C742</f>
        <v>64</v>
      </c>
      <c r="V125" s="6">
        <f t="shared" si="33"/>
        <v>3</v>
      </c>
      <c r="W125" s="7">
        <v>3</v>
      </c>
    </row>
    <row r="126" customHeight="1" spans="1:23">
      <c r="A126" s="27">
        <v>21015</v>
      </c>
      <c r="B126" s="27" t="s">
        <v>1302</v>
      </c>
      <c r="C126" s="8">
        <v>453</v>
      </c>
      <c r="D126" s="6">
        <f t="shared" si="31"/>
        <v>-6</v>
      </c>
      <c r="E126" s="8">
        <v>0</v>
      </c>
      <c r="F126" s="8">
        <v>0</v>
      </c>
      <c r="G126" s="8">
        <v>0</v>
      </c>
      <c r="H126" s="11">
        <v>0</v>
      </c>
      <c r="I126" s="7">
        <v>0</v>
      </c>
      <c r="J126" s="8">
        <v>0</v>
      </c>
      <c r="K126" s="8">
        <v>0</v>
      </c>
      <c r="L126" s="7">
        <v>0</v>
      </c>
      <c r="M126" s="8">
        <v>-6</v>
      </c>
      <c r="N126" s="8">
        <v>0</v>
      </c>
      <c r="O126" s="7">
        <v>0</v>
      </c>
      <c r="P126" s="8">
        <v>0</v>
      </c>
      <c r="Q126" s="7">
        <v>0</v>
      </c>
      <c r="R126" s="8">
        <v>0</v>
      </c>
      <c r="S126" s="8">
        <v>0</v>
      </c>
      <c r="T126" s="6">
        <f t="shared" si="32"/>
        <v>447</v>
      </c>
      <c r="U126" s="6">
        <f>'L02'!C745</f>
        <v>447</v>
      </c>
      <c r="V126" s="6">
        <f t="shared" si="33"/>
        <v>0</v>
      </c>
      <c r="W126" s="7">
        <v>0</v>
      </c>
    </row>
    <row r="127" customHeight="1" spans="1:23">
      <c r="A127" s="27">
        <v>21016</v>
      </c>
      <c r="B127" s="27" t="s">
        <v>2088</v>
      </c>
      <c r="C127" s="8">
        <v>0</v>
      </c>
      <c r="D127" s="6">
        <f t="shared" si="31"/>
        <v>0</v>
      </c>
      <c r="E127" s="8">
        <v>0</v>
      </c>
      <c r="F127" s="8">
        <v>0</v>
      </c>
      <c r="G127" s="8">
        <v>0</v>
      </c>
      <c r="H127" s="11">
        <v>0</v>
      </c>
      <c r="I127" s="7">
        <v>0</v>
      </c>
      <c r="J127" s="8">
        <v>0</v>
      </c>
      <c r="K127" s="8">
        <v>0</v>
      </c>
      <c r="L127" s="7">
        <v>0</v>
      </c>
      <c r="M127" s="8">
        <v>0</v>
      </c>
      <c r="N127" s="8">
        <v>0</v>
      </c>
      <c r="O127" s="7">
        <v>0</v>
      </c>
      <c r="P127" s="8">
        <v>0</v>
      </c>
      <c r="Q127" s="7">
        <v>0</v>
      </c>
      <c r="R127" s="8">
        <v>0</v>
      </c>
      <c r="S127" s="8">
        <v>0</v>
      </c>
      <c r="T127" s="6">
        <f t="shared" si="32"/>
        <v>0</v>
      </c>
      <c r="U127" s="6">
        <f>'L02'!C754</f>
        <v>0</v>
      </c>
      <c r="V127" s="6">
        <f t="shared" si="33"/>
        <v>0</v>
      </c>
      <c r="W127" s="7">
        <v>0</v>
      </c>
    </row>
    <row r="128" customHeight="1" spans="1:23">
      <c r="A128" s="27">
        <v>21099</v>
      </c>
      <c r="B128" s="27" t="s">
        <v>2089</v>
      </c>
      <c r="C128" s="8">
        <v>588</v>
      </c>
      <c r="D128" s="6">
        <f t="shared" si="31"/>
        <v>232</v>
      </c>
      <c r="E128" s="8">
        <v>0</v>
      </c>
      <c r="F128" s="8">
        <v>259</v>
      </c>
      <c r="G128" s="8">
        <v>0</v>
      </c>
      <c r="H128" s="11">
        <v>0</v>
      </c>
      <c r="I128" s="7">
        <v>0</v>
      </c>
      <c r="J128" s="8">
        <v>0</v>
      </c>
      <c r="K128" s="8">
        <v>0</v>
      </c>
      <c r="L128" s="7">
        <v>0</v>
      </c>
      <c r="M128" s="8">
        <v>-27</v>
      </c>
      <c r="N128" s="8">
        <v>0</v>
      </c>
      <c r="O128" s="7">
        <v>0</v>
      </c>
      <c r="P128" s="8">
        <v>0</v>
      </c>
      <c r="Q128" s="7">
        <v>0</v>
      </c>
      <c r="R128" s="8">
        <v>0</v>
      </c>
      <c r="S128" s="8">
        <v>0</v>
      </c>
      <c r="T128" s="6">
        <f t="shared" si="32"/>
        <v>820</v>
      </c>
      <c r="U128" s="6">
        <f>'L02'!C756</f>
        <v>625</v>
      </c>
      <c r="V128" s="6">
        <f t="shared" si="33"/>
        <v>195</v>
      </c>
      <c r="W128" s="7">
        <v>195</v>
      </c>
    </row>
    <row r="129" customHeight="1" spans="1:23">
      <c r="A129" s="27">
        <v>211</v>
      </c>
      <c r="B129" s="15" t="s">
        <v>1310</v>
      </c>
      <c r="C129" s="6">
        <f t="shared" ref="C129:W129" si="34">SUM(C130:C144)</f>
        <v>7511</v>
      </c>
      <c r="D129" s="6">
        <f t="shared" si="34"/>
        <v>4832</v>
      </c>
      <c r="E129" s="6">
        <f t="shared" si="34"/>
        <v>0</v>
      </c>
      <c r="F129" s="6">
        <f t="shared" si="34"/>
        <v>4053</v>
      </c>
      <c r="G129" s="6">
        <f t="shared" si="34"/>
        <v>779</v>
      </c>
      <c r="H129" s="6">
        <f t="shared" si="34"/>
        <v>0</v>
      </c>
      <c r="I129" s="6">
        <f t="shared" si="34"/>
        <v>0</v>
      </c>
      <c r="J129" s="6">
        <f t="shared" si="34"/>
        <v>0</v>
      </c>
      <c r="K129" s="6">
        <f t="shared" si="34"/>
        <v>0</v>
      </c>
      <c r="L129" s="6">
        <f t="shared" si="34"/>
        <v>0</v>
      </c>
      <c r="M129" s="6">
        <f t="shared" si="34"/>
        <v>0</v>
      </c>
      <c r="N129" s="6">
        <f t="shared" si="34"/>
        <v>0</v>
      </c>
      <c r="O129" s="6">
        <f t="shared" si="34"/>
        <v>0</v>
      </c>
      <c r="P129" s="6">
        <f t="shared" si="34"/>
        <v>0</v>
      </c>
      <c r="Q129" s="6">
        <f t="shared" si="34"/>
        <v>0</v>
      </c>
      <c r="R129" s="6">
        <f t="shared" si="34"/>
        <v>0</v>
      </c>
      <c r="S129" s="6">
        <f t="shared" si="34"/>
        <v>0</v>
      </c>
      <c r="T129" s="6">
        <f t="shared" si="34"/>
        <v>12343</v>
      </c>
      <c r="U129" s="6">
        <f t="shared" si="34"/>
        <v>8902</v>
      </c>
      <c r="V129" s="6">
        <f t="shared" si="34"/>
        <v>3441</v>
      </c>
      <c r="W129" s="6">
        <f t="shared" si="34"/>
        <v>3441</v>
      </c>
    </row>
    <row r="130" customHeight="1" spans="1:23">
      <c r="A130" s="27">
        <v>21101</v>
      </c>
      <c r="B130" s="27" t="s">
        <v>1311</v>
      </c>
      <c r="C130" s="8">
        <v>1402</v>
      </c>
      <c r="D130" s="6">
        <f t="shared" ref="D130:D144" si="35">SUM(E130:S130)</f>
        <v>849</v>
      </c>
      <c r="E130" s="8">
        <v>0</v>
      </c>
      <c r="F130" s="8">
        <v>12</v>
      </c>
      <c r="G130" s="8">
        <v>0</v>
      </c>
      <c r="H130" s="11">
        <v>0</v>
      </c>
      <c r="I130" s="7">
        <v>0</v>
      </c>
      <c r="J130" s="8">
        <v>0</v>
      </c>
      <c r="K130" s="8">
        <v>0</v>
      </c>
      <c r="L130" s="7">
        <v>0</v>
      </c>
      <c r="M130" s="8">
        <v>837</v>
      </c>
      <c r="N130" s="8">
        <v>0</v>
      </c>
      <c r="O130" s="7">
        <v>0</v>
      </c>
      <c r="P130" s="8">
        <v>0</v>
      </c>
      <c r="Q130" s="7">
        <v>0</v>
      </c>
      <c r="R130" s="8">
        <v>0</v>
      </c>
      <c r="S130" s="8">
        <v>0</v>
      </c>
      <c r="T130" s="6">
        <f t="shared" ref="T130:T144" si="36">C130+D130</f>
        <v>2251</v>
      </c>
      <c r="U130" s="6">
        <f>'L02'!C759</f>
        <v>1551</v>
      </c>
      <c r="V130" s="6">
        <f t="shared" ref="V130:V144" si="37">T130-U130</f>
        <v>700</v>
      </c>
      <c r="W130" s="7">
        <v>700</v>
      </c>
    </row>
    <row r="131" customHeight="1" spans="1:23">
      <c r="A131" s="27">
        <v>21102</v>
      </c>
      <c r="B131" s="27" t="s">
        <v>1318</v>
      </c>
      <c r="C131" s="8">
        <v>0</v>
      </c>
      <c r="D131" s="6">
        <f t="shared" si="35"/>
        <v>0</v>
      </c>
      <c r="E131" s="8">
        <v>0</v>
      </c>
      <c r="F131" s="8">
        <v>0</v>
      </c>
      <c r="G131" s="8">
        <v>0</v>
      </c>
      <c r="H131" s="11">
        <v>0</v>
      </c>
      <c r="I131" s="7">
        <v>0</v>
      </c>
      <c r="J131" s="8">
        <v>0</v>
      </c>
      <c r="K131" s="8">
        <v>0</v>
      </c>
      <c r="L131" s="7">
        <v>0</v>
      </c>
      <c r="M131" s="8">
        <v>0</v>
      </c>
      <c r="N131" s="8">
        <v>0</v>
      </c>
      <c r="O131" s="7">
        <v>0</v>
      </c>
      <c r="P131" s="8">
        <v>0</v>
      </c>
      <c r="Q131" s="7">
        <v>0</v>
      </c>
      <c r="R131" s="8">
        <v>0</v>
      </c>
      <c r="S131" s="8">
        <v>0</v>
      </c>
      <c r="T131" s="6">
        <f t="shared" si="36"/>
        <v>0</v>
      </c>
      <c r="U131" s="6">
        <f>'L02'!C769</f>
        <v>0</v>
      </c>
      <c r="V131" s="6">
        <f t="shared" si="37"/>
        <v>0</v>
      </c>
      <c r="W131" s="7">
        <v>0</v>
      </c>
    </row>
    <row r="132" customHeight="1" spans="1:23">
      <c r="A132" s="27">
        <v>21103</v>
      </c>
      <c r="B132" s="27" t="s">
        <v>1322</v>
      </c>
      <c r="C132" s="8">
        <v>3644</v>
      </c>
      <c r="D132" s="6">
        <f t="shared" si="35"/>
        <v>4197</v>
      </c>
      <c r="E132" s="8">
        <v>0</v>
      </c>
      <c r="F132" s="8">
        <v>3726</v>
      </c>
      <c r="G132" s="8">
        <v>471</v>
      </c>
      <c r="H132" s="11">
        <v>0</v>
      </c>
      <c r="I132" s="7">
        <v>0</v>
      </c>
      <c r="J132" s="8">
        <v>0</v>
      </c>
      <c r="K132" s="8">
        <v>0</v>
      </c>
      <c r="L132" s="7">
        <v>0</v>
      </c>
      <c r="M132" s="8">
        <v>0</v>
      </c>
      <c r="N132" s="8">
        <v>0</v>
      </c>
      <c r="O132" s="7">
        <v>0</v>
      </c>
      <c r="P132" s="8">
        <v>0</v>
      </c>
      <c r="Q132" s="7">
        <v>0</v>
      </c>
      <c r="R132" s="8">
        <v>0</v>
      </c>
      <c r="S132" s="8">
        <v>0</v>
      </c>
      <c r="T132" s="6">
        <f t="shared" si="36"/>
        <v>7841</v>
      </c>
      <c r="U132" s="6">
        <f>'L02'!C773</f>
        <v>5100</v>
      </c>
      <c r="V132" s="6">
        <f t="shared" si="37"/>
        <v>2741</v>
      </c>
      <c r="W132" s="7">
        <v>2741</v>
      </c>
    </row>
    <row r="133" customHeight="1" spans="1:23">
      <c r="A133" s="27">
        <v>21104</v>
      </c>
      <c r="B133" s="27" t="s">
        <v>1330</v>
      </c>
      <c r="C133" s="8">
        <v>2005</v>
      </c>
      <c r="D133" s="6">
        <f t="shared" si="35"/>
        <v>-637</v>
      </c>
      <c r="E133" s="8">
        <v>0</v>
      </c>
      <c r="F133" s="8">
        <v>0</v>
      </c>
      <c r="G133" s="8">
        <v>0</v>
      </c>
      <c r="H133" s="11">
        <v>0</v>
      </c>
      <c r="I133" s="7">
        <v>0</v>
      </c>
      <c r="J133" s="8">
        <v>0</v>
      </c>
      <c r="K133" s="8">
        <v>0</v>
      </c>
      <c r="L133" s="7">
        <v>0</v>
      </c>
      <c r="M133" s="8">
        <v>-637</v>
      </c>
      <c r="N133" s="8">
        <v>0</v>
      </c>
      <c r="O133" s="7">
        <v>0</v>
      </c>
      <c r="P133" s="8">
        <v>0</v>
      </c>
      <c r="Q133" s="7">
        <v>0</v>
      </c>
      <c r="R133" s="8">
        <v>0</v>
      </c>
      <c r="S133" s="8">
        <v>0</v>
      </c>
      <c r="T133" s="6">
        <f t="shared" si="36"/>
        <v>1368</v>
      </c>
      <c r="U133" s="6">
        <f>'L02'!C781</f>
        <v>1368</v>
      </c>
      <c r="V133" s="6">
        <f t="shared" si="37"/>
        <v>0</v>
      </c>
      <c r="W133" s="7">
        <v>0</v>
      </c>
    </row>
    <row r="134" customHeight="1" spans="1:23">
      <c r="A134" s="27">
        <v>21105</v>
      </c>
      <c r="B134" s="27" t="s">
        <v>1335</v>
      </c>
      <c r="C134" s="8">
        <v>0</v>
      </c>
      <c r="D134" s="6">
        <f t="shared" si="35"/>
        <v>0</v>
      </c>
      <c r="E134" s="8">
        <v>0</v>
      </c>
      <c r="F134" s="8">
        <v>0</v>
      </c>
      <c r="G134" s="8">
        <v>0</v>
      </c>
      <c r="H134" s="11">
        <v>0</v>
      </c>
      <c r="I134" s="7">
        <v>0</v>
      </c>
      <c r="J134" s="8">
        <v>0</v>
      </c>
      <c r="K134" s="8">
        <v>0</v>
      </c>
      <c r="L134" s="7">
        <v>0</v>
      </c>
      <c r="M134" s="8">
        <v>0</v>
      </c>
      <c r="N134" s="8">
        <v>0</v>
      </c>
      <c r="O134" s="7">
        <v>0</v>
      </c>
      <c r="P134" s="8">
        <v>0</v>
      </c>
      <c r="Q134" s="7">
        <v>0</v>
      </c>
      <c r="R134" s="8">
        <v>0</v>
      </c>
      <c r="S134" s="8">
        <v>0</v>
      </c>
      <c r="T134" s="6">
        <f t="shared" si="36"/>
        <v>0</v>
      </c>
      <c r="U134" s="6">
        <f>'L02'!C786</f>
        <v>0</v>
      </c>
      <c r="V134" s="6">
        <f t="shared" si="37"/>
        <v>0</v>
      </c>
      <c r="W134" s="7">
        <v>0</v>
      </c>
    </row>
    <row r="135" customHeight="1" spans="1:23">
      <c r="A135" s="27">
        <v>21106</v>
      </c>
      <c r="B135" s="27" t="s">
        <v>1342</v>
      </c>
      <c r="C135" s="8">
        <v>1</v>
      </c>
      <c r="D135" s="6">
        <f t="shared" si="35"/>
        <v>43</v>
      </c>
      <c r="E135" s="8">
        <v>0</v>
      </c>
      <c r="F135" s="8">
        <v>43</v>
      </c>
      <c r="G135" s="8">
        <v>0</v>
      </c>
      <c r="H135" s="11">
        <v>0</v>
      </c>
      <c r="I135" s="7">
        <v>0</v>
      </c>
      <c r="J135" s="8">
        <v>0</v>
      </c>
      <c r="K135" s="8">
        <v>0</v>
      </c>
      <c r="L135" s="7">
        <v>0</v>
      </c>
      <c r="M135" s="8">
        <v>0</v>
      </c>
      <c r="N135" s="8">
        <v>0</v>
      </c>
      <c r="O135" s="7">
        <v>0</v>
      </c>
      <c r="P135" s="8">
        <v>0</v>
      </c>
      <c r="Q135" s="7">
        <v>0</v>
      </c>
      <c r="R135" s="8">
        <v>0</v>
      </c>
      <c r="S135" s="8">
        <v>0</v>
      </c>
      <c r="T135" s="6">
        <f t="shared" si="36"/>
        <v>44</v>
      </c>
      <c r="U135" s="6">
        <f>'L02'!C793</f>
        <v>44</v>
      </c>
      <c r="V135" s="6">
        <f t="shared" si="37"/>
        <v>0</v>
      </c>
      <c r="W135" s="7">
        <v>0</v>
      </c>
    </row>
    <row r="136" customHeight="1" spans="1:23">
      <c r="A136" s="27">
        <v>21107</v>
      </c>
      <c r="B136" s="27" t="s">
        <v>1348</v>
      </c>
      <c r="C136" s="8">
        <v>0</v>
      </c>
      <c r="D136" s="6">
        <f t="shared" si="35"/>
        <v>0</v>
      </c>
      <c r="E136" s="8">
        <v>0</v>
      </c>
      <c r="F136" s="8">
        <v>0</v>
      </c>
      <c r="G136" s="8">
        <v>0</v>
      </c>
      <c r="H136" s="11">
        <v>0</v>
      </c>
      <c r="I136" s="7">
        <v>0</v>
      </c>
      <c r="J136" s="8">
        <v>0</v>
      </c>
      <c r="K136" s="8">
        <v>0</v>
      </c>
      <c r="L136" s="7">
        <v>0</v>
      </c>
      <c r="M136" s="8">
        <v>0</v>
      </c>
      <c r="N136" s="8">
        <v>0</v>
      </c>
      <c r="O136" s="7">
        <v>0</v>
      </c>
      <c r="P136" s="8">
        <v>0</v>
      </c>
      <c r="Q136" s="7">
        <v>0</v>
      </c>
      <c r="R136" s="8">
        <v>0</v>
      </c>
      <c r="S136" s="8">
        <v>0</v>
      </c>
      <c r="T136" s="6">
        <f t="shared" si="36"/>
        <v>0</v>
      </c>
      <c r="U136" s="6">
        <f>'L02'!C799</f>
        <v>0</v>
      </c>
      <c r="V136" s="6">
        <f t="shared" si="37"/>
        <v>0</v>
      </c>
      <c r="W136" s="7">
        <v>0</v>
      </c>
    </row>
    <row r="137" customHeight="1" spans="1:23">
      <c r="A137" s="27">
        <v>21108</v>
      </c>
      <c r="B137" s="27" t="s">
        <v>1351</v>
      </c>
      <c r="C137" s="8">
        <v>0</v>
      </c>
      <c r="D137" s="6">
        <f t="shared" si="35"/>
        <v>0</v>
      </c>
      <c r="E137" s="8">
        <v>0</v>
      </c>
      <c r="F137" s="8">
        <v>0</v>
      </c>
      <c r="G137" s="8">
        <v>0</v>
      </c>
      <c r="H137" s="11">
        <v>0</v>
      </c>
      <c r="I137" s="7">
        <v>0</v>
      </c>
      <c r="J137" s="8">
        <v>0</v>
      </c>
      <c r="K137" s="8">
        <v>0</v>
      </c>
      <c r="L137" s="7">
        <v>0</v>
      </c>
      <c r="M137" s="8">
        <v>0</v>
      </c>
      <c r="N137" s="8">
        <v>0</v>
      </c>
      <c r="O137" s="7">
        <v>0</v>
      </c>
      <c r="P137" s="8">
        <v>0</v>
      </c>
      <c r="Q137" s="7">
        <v>0</v>
      </c>
      <c r="R137" s="8">
        <v>0</v>
      </c>
      <c r="S137" s="8">
        <v>0</v>
      </c>
      <c r="T137" s="6">
        <f t="shared" si="36"/>
        <v>0</v>
      </c>
      <c r="U137" s="6">
        <f>'L02'!C802</f>
        <v>0</v>
      </c>
      <c r="V137" s="6">
        <f t="shared" si="37"/>
        <v>0</v>
      </c>
      <c r="W137" s="7">
        <v>0</v>
      </c>
    </row>
    <row r="138" customHeight="1" spans="1:23">
      <c r="A138" s="27">
        <v>21109</v>
      </c>
      <c r="B138" s="27" t="s">
        <v>2090</v>
      </c>
      <c r="C138" s="8">
        <v>0</v>
      </c>
      <c r="D138" s="6">
        <f t="shared" si="35"/>
        <v>0</v>
      </c>
      <c r="E138" s="8">
        <v>0</v>
      </c>
      <c r="F138" s="8">
        <v>0</v>
      </c>
      <c r="G138" s="8">
        <v>0</v>
      </c>
      <c r="H138" s="11">
        <v>0</v>
      </c>
      <c r="I138" s="7">
        <v>0</v>
      </c>
      <c r="J138" s="8">
        <v>0</v>
      </c>
      <c r="K138" s="8">
        <v>0</v>
      </c>
      <c r="L138" s="7">
        <v>0</v>
      </c>
      <c r="M138" s="8">
        <v>0</v>
      </c>
      <c r="N138" s="8">
        <v>0</v>
      </c>
      <c r="O138" s="7">
        <v>0</v>
      </c>
      <c r="P138" s="8">
        <v>0</v>
      </c>
      <c r="Q138" s="7">
        <v>0</v>
      </c>
      <c r="R138" s="8">
        <v>0</v>
      </c>
      <c r="S138" s="8">
        <v>0</v>
      </c>
      <c r="T138" s="6">
        <f t="shared" si="36"/>
        <v>0</v>
      </c>
      <c r="U138" s="6">
        <f>'L02'!C805</f>
        <v>0</v>
      </c>
      <c r="V138" s="6">
        <f t="shared" si="37"/>
        <v>0</v>
      </c>
      <c r="W138" s="7">
        <v>0</v>
      </c>
    </row>
    <row r="139" customHeight="1" spans="1:23">
      <c r="A139" s="27">
        <v>21110</v>
      </c>
      <c r="B139" s="27" t="s">
        <v>2091</v>
      </c>
      <c r="C139" s="8">
        <v>0</v>
      </c>
      <c r="D139" s="6">
        <f t="shared" si="35"/>
        <v>250</v>
      </c>
      <c r="E139" s="8">
        <v>0</v>
      </c>
      <c r="F139" s="8">
        <v>250</v>
      </c>
      <c r="G139" s="8">
        <v>0</v>
      </c>
      <c r="H139" s="11">
        <v>0</v>
      </c>
      <c r="I139" s="7">
        <v>0</v>
      </c>
      <c r="J139" s="8">
        <v>0</v>
      </c>
      <c r="K139" s="8">
        <v>0</v>
      </c>
      <c r="L139" s="7">
        <v>0</v>
      </c>
      <c r="M139" s="8">
        <v>0</v>
      </c>
      <c r="N139" s="8">
        <v>0</v>
      </c>
      <c r="O139" s="7">
        <v>0</v>
      </c>
      <c r="P139" s="8">
        <v>0</v>
      </c>
      <c r="Q139" s="7">
        <v>0</v>
      </c>
      <c r="R139" s="8">
        <v>0</v>
      </c>
      <c r="S139" s="8">
        <v>0</v>
      </c>
      <c r="T139" s="6">
        <f t="shared" si="36"/>
        <v>250</v>
      </c>
      <c r="U139" s="6">
        <f>'L02'!C807</f>
        <v>250</v>
      </c>
      <c r="V139" s="6">
        <f t="shared" si="37"/>
        <v>0</v>
      </c>
      <c r="W139" s="7">
        <v>0</v>
      </c>
    </row>
    <row r="140" customHeight="1" spans="1:23">
      <c r="A140" s="27">
        <v>21111</v>
      </c>
      <c r="B140" s="27" t="s">
        <v>1358</v>
      </c>
      <c r="C140" s="8">
        <v>75</v>
      </c>
      <c r="D140" s="6">
        <f t="shared" si="35"/>
        <v>8</v>
      </c>
      <c r="E140" s="8">
        <v>0</v>
      </c>
      <c r="F140" s="8">
        <v>8</v>
      </c>
      <c r="G140" s="8">
        <v>0</v>
      </c>
      <c r="H140" s="11">
        <v>0</v>
      </c>
      <c r="I140" s="7">
        <v>0</v>
      </c>
      <c r="J140" s="8">
        <v>0</v>
      </c>
      <c r="K140" s="8">
        <v>0</v>
      </c>
      <c r="L140" s="7">
        <v>0</v>
      </c>
      <c r="M140" s="8">
        <v>0</v>
      </c>
      <c r="N140" s="8">
        <v>0</v>
      </c>
      <c r="O140" s="7">
        <v>0</v>
      </c>
      <c r="P140" s="8">
        <v>0</v>
      </c>
      <c r="Q140" s="7">
        <v>0</v>
      </c>
      <c r="R140" s="8">
        <v>0</v>
      </c>
      <c r="S140" s="8">
        <v>0</v>
      </c>
      <c r="T140" s="6">
        <f t="shared" si="36"/>
        <v>83</v>
      </c>
      <c r="U140" s="6">
        <f>'L02'!C809</f>
        <v>83</v>
      </c>
      <c r="V140" s="6">
        <f t="shared" si="37"/>
        <v>0</v>
      </c>
      <c r="W140" s="7">
        <v>0</v>
      </c>
    </row>
    <row r="141" customHeight="1" spans="1:23">
      <c r="A141" s="27">
        <v>21112</v>
      </c>
      <c r="B141" s="27" t="s">
        <v>2092</v>
      </c>
      <c r="C141" s="8">
        <v>0</v>
      </c>
      <c r="D141" s="6">
        <f t="shared" si="35"/>
        <v>0</v>
      </c>
      <c r="E141" s="8">
        <v>0</v>
      </c>
      <c r="F141" s="8">
        <v>0</v>
      </c>
      <c r="G141" s="8">
        <v>0</v>
      </c>
      <c r="H141" s="11">
        <v>0</v>
      </c>
      <c r="I141" s="7">
        <v>0</v>
      </c>
      <c r="J141" s="8">
        <v>0</v>
      </c>
      <c r="K141" s="8">
        <v>0</v>
      </c>
      <c r="L141" s="7">
        <v>0</v>
      </c>
      <c r="M141" s="8">
        <v>0</v>
      </c>
      <c r="N141" s="8">
        <v>0</v>
      </c>
      <c r="O141" s="7">
        <v>0</v>
      </c>
      <c r="P141" s="8">
        <v>0</v>
      </c>
      <c r="Q141" s="7">
        <v>0</v>
      </c>
      <c r="R141" s="8">
        <v>0</v>
      </c>
      <c r="S141" s="8">
        <v>0</v>
      </c>
      <c r="T141" s="6">
        <f t="shared" si="36"/>
        <v>0</v>
      </c>
      <c r="U141" s="6">
        <f>'L02'!C815</f>
        <v>0</v>
      </c>
      <c r="V141" s="6">
        <f t="shared" si="37"/>
        <v>0</v>
      </c>
      <c r="W141" s="7">
        <v>0</v>
      </c>
    </row>
    <row r="142" customHeight="1" spans="1:23">
      <c r="A142" s="27">
        <v>21113</v>
      </c>
      <c r="B142" s="27" t="s">
        <v>2093</v>
      </c>
      <c r="C142" s="8">
        <v>0</v>
      </c>
      <c r="D142" s="6">
        <f t="shared" si="35"/>
        <v>0</v>
      </c>
      <c r="E142" s="8">
        <v>0</v>
      </c>
      <c r="F142" s="8">
        <v>0</v>
      </c>
      <c r="G142" s="8">
        <v>0</v>
      </c>
      <c r="H142" s="11">
        <v>0</v>
      </c>
      <c r="I142" s="7">
        <v>0</v>
      </c>
      <c r="J142" s="8">
        <v>0</v>
      </c>
      <c r="K142" s="8">
        <v>0</v>
      </c>
      <c r="L142" s="7">
        <v>0</v>
      </c>
      <c r="M142" s="8">
        <v>0</v>
      </c>
      <c r="N142" s="8">
        <v>0</v>
      </c>
      <c r="O142" s="7">
        <v>0</v>
      </c>
      <c r="P142" s="8">
        <v>0</v>
      </c>
      <c r="Q142" s="7">
        <v>0</v>
      </c>
      <c r="R142" s="8">
        <v>0</v>
      </c>
      <c r="S142" s="8">
        <v>0</v>
      </c>
      <c r="T142" s="6">
        <f t="shared" si="36"/>
        <v>0</v>
      </c>
      <c r="U142" s="6">
        <f>'L02'!C817</f>
        <v>0</v>
      </c>
      <c r="V142" s="6">
        <f t="shared" si="37"/>
        <v>0</v>
      </c>
      <c r="W142" s="7">
        <v>0</v>
      </c>
    </row>
    <row r="143" customHeight="1" spans="1:23">
      <c r="A143" s="27">
        <v>21114</v>
      </c>
      <c r="B143" s="27" t="s">
        <v>1368</v>
      </c>
      <c r="C143" s="8">
        <v>184</v>
      </c>
      <c r="D143" s="6">
        <f t="shared" si="35"/>
        <v>14</v>
      </c>
      <c r="E143" s="8">
        <v>0</v>
      </c>
      <c r="F143" s="8">
        <v>14</v>
      </c>
      <c r="G143" s="8">
        <v>0</v>
      </c>
      <c r="H143" s="11">
        <v>0</v>
      </c>
      <c r="I143" s="7">
        <v>0</v>
      </c>
      <c r="J143" s="8">
        <v>0</v>
      </c>
      <c r="K143" s="8">
        <v>0</v>
      </c>
      <c r="L143" s="7">
        <v>0</v>
      </c>
      <c r="M143" s="8">
        <v>0</v>
      </c>
      <c r="N143" s="8">
        <v>0</v>
      </c>
      <c r="O143" s="7">
        <v>0</v>
      </c>
      <c r="P143" s="8">
        <v>0</v>
      </c>
      <c r="Q143" s="7">
        <v>0</v>
      </c>
      <c r="R143" s="8">
        <v>0</v>
      </c>
      <c r="S143" s="8">
        <v>0</v>
      </c>
      <c r="T143" s="6">
        <f t="shared" si="36"/>
        <v>198</v>
      </c>
      <c r="U143" s="6">
        <f>'L02'!C819</f>
        <v>198</v>
      </c>
      <c r="V143" s="6">
        <f t="shared" si="37"/>
        <v>0</v>
      </c>
      <c r="W143" s="7">
        <v>0</v>
      </c>
    </row>
    <row r="144" customHeight="1" spans="1:23">
      <c r="A144" s="27">
        <v>21199</v>
      </c>
      <c r="B144" s="27" t="s">
        <v>2094</v>
      </c>
      <c r="C144" s="8">
        <v>200</v>
      </c>
      <c r="D144" s="6">
        <f t="shared" si="35"/>
        <v>108</v>
      </c>
      <c r="E144" s="8">
        <v>0</v>
      </c>
      <c r="F144" s="8">
        <v>0</v>
      </c>
      <c r="G144" s="8">
        <v>308</v>
      </c>
      <c r="H144" s="11">
        <v>0</v>
      </c>
      <c r="I144" s="7">
        <v>0</v>
      </c>
      <c r="J144" s="8">
        <v>0</v>
      </c>
      <c r="K144" s="8">
        <v>0</v>
      </c>
      <c r="L144" s="7">
        <v>0</v>
      </c>
      <c r="M144" s="8">
        <v>-200</v>
      </c>
      <c r="N144" s="8">
        <v>0</v>
      </c>
      <c r="O144" s="7">
        <v>0</v>
      </c>
      <c r="P144" s="8">
        <v>0</v>
      </c>
      <c r="Q144" s="7">
        <v>0</v>
      </c>
      <c r="R144" s="8">
        <v>0</v>
      </c>
      <c r="S144" s="8">
        <v>0</v>
      </c>
      <c r="T144" s="6">
        <f t="shared" si="36"/>
        <v>308</v>
      </c>
      <c r="U144" s="6">
        <f>'L02'!C834</f>
        <v>308</v>
      </c>
      <c r="V144" s="6">
        <f t="shared" si="37"/>
        <v>0</v>
      </c>
      <c r="W144" s="7">
        <v>0</v>
      </c>
    </row>
    <row r="145" customHeight="1" spans="1:23">
      <c r="A145" s="27">
        <v>212</v>
      </c>
      <c r="B145" s="15" t="s">
        <v>1380</v>
      </c>
      <c r="C145" s="6">
        <f t="shared" ref="C145:W145" si="38">SUM(C146:C151)</f>
        <v>14324</v>
      </c>
      <c r="D145" s="6">
        <f t="shared" si="38"/>
        <v>1078</v>
      </c>
      <c r="E145" s="6">
        <f t="shared" si="38"/>
        <v>0</v>
      </c>
      <c r="F145" s="6">
        <f t="shared" si="38"/>
        <v>1078</v>
      </c>
      <c r="G145" s="6">
        <f t="shared" si="38"/>
        <v>0</v>
      </c>
      <c r="H145" s="6">
        <f t="shared" si="38"/>
        <v>0</v>
      </c>
      <c r="I145" s="6">
        <f t="shared" si="38"/>
        <v>0</v>
      </c>
      <c r="J145" s="6">
        <f t="shared" si="38"/>
        <v>0</v>
      </c>
      <c r="K145" s="6">
        <f t="shared" si="38"/>
        <v>0</v>
      </c>
      <c r="L145" s="6">
        <f t="shared" si="38"/>
        <v>0</v>
      </c>
      <c r="M145" s="6">
        <f t="shared" si="38"/>
        <v>0</v>
      </c>
      <c r="N145" s="6">
        <f t="shared" si="38"/>
        <v>0</v>
      </c>
      <c r="O145" s="6">
        <f t="shared" si="38"/>
        <v>0</v>
      </c>
      <c r="P145" s="6">
        <f t="shared" si="38"/>
        <v>0</v>
      </c>
      <c r="Q145" s="6">
        <f t="shared" si="38"/>
        <v>0</v>
      </c>
      <c r="R145" s="6">
        <f t="shared" si="38"/>
        <v>0</v>
      </c>
      <c r="S145" s="6">
        <f t="shared" si="38"/>
        <v>0</v>
      </c>
      <c r="T145" s="6">
        <f t="shared" si="38"/>
        <v>15402</v>
      </c>
      <c r="U145" s="6">
        <f t="shared" si="38"/>
        <v>15402</v>
      </c>
      <c r="V145" s="6">
        <f t="shared" si="38"/>
        <v>0</v>
      </c>
      <c r="W145" s="6">
        <f t="shared" si="38"/>
        <v>0</v>
      </c>
    </row>
    <row r="146" customHeight="1" spans="1:23">
      <c r="A146" s="27">
        <v>21201</v>
      </c>
      <c r="B146" s="27" t="s">
        <v>1381</v>
      </c>
      <c r="C146" s="8">
        <v>3859</v>
      </c>
      <c r="D146" s="6">
        <f t="shared" ref="D146:D151" si="39">SUM(E146:S146)</f>
        <v>-451</v>
      </c>
      <c r="E146" s="8">
        <v>0</v>
      </c>
      <c r="F146" s="8">
        <v>0</v>
      </c>
      <c r="G146" s="8">
        <v>0</v>
      </c>
      <c r="H146" s="11">
        <v>0</v>
      </c>
      <c r="I146" s="7">
        <v>0</v>
      </c>
      <c r="J146" s="8">
        <v>0</v>
      </c>
      <c r="K146" s="8">
        <v>0</v>
      </c>
      <c r="L146" s="7">
        <v>0</v>
      </c>
      <c r="M146" s="8">
        <v>-451</v>
      </c>
      <c r="N146" s="8">
        <v>0</v>
      </c>
      <c r="O146" s="7">
        <v>0</v>
      </c>
      <c r="P146" s="8">
        <v>0</v>
      </c>
      <c r="Q146" s="7">
        <v>0</v>
      </c>
      <c r="R146" s="8">
        <v>0</v>
      </c>
      <c r="S146" s="8">
        <v>0</v>
      </c>
      <c r="T146" s="6">
        <f t="shared" ref="T146:T151" si="40">C146+D146</f>
        <v>3408</v>
      </c>
      <c r="U146" s="6">
        <f>'L02'!C837</f>
        <v>3408</v>
      </c>
      <c r="V146" s="6">
        <f t="shared" ref="V146:V151" si="41">T146-U146</f>
        <v>0</v>
      </c>
      <c r="W146" s="7">
        <v>0</v>
      </c>
    </row>
    <row r="147" customHeight="1" spans="1:23">
      <c r="A147" s="27">
        <v>21202</v>
      </c>
      <c r="B147" s="27" t="s">
        <v>2095</v>
      </c>
      <c r="C147" s="8">
        <v>0</v>
      </c>
      <c r="D147" s="6">
        <f t="shared" si="39"/>
        <v>0</v>
      </c>
      <c r="E147" s="8">
        <v>0</v>
      </c>
      <c r="F147" s="8">
        <v>0</v>
      </c>
      <c r="G147" s="8">
        <v>0</v>
      </c>
      <c r="H147" s="11">
        <v>0</v>
      </c>
      <c r="I147" s="7">
        <v>0</v>
      </c>
      <c r="J147" s="8">
        <v>0</v>
      </c>
      <c r="K147" s="8">
        <v>0</v>
      </c>
      <c r="L147" s="7">
        <v>0</v>
      </c>
      <c r="M147" s="8">
        <v>0</v>
      </c>
      <c r="N147" s="8">
        <v>0</v>
      </c>
      <c r="O147" s="7">
        <v>0</v>
      </c>
      <c r="P147" s="8">
        <v>0</v>
      </c>
      <c r="Q147" s="7">
        <v>0</v>
      </c>
      <c r="R147" s="8">
        <v>0</v>
      </c>
      <c r="S147" s="8">
        <v>0</v>
      </c>
      <c r="T147" s="6">
        <f t="shared" si="40"/>
        <v>0</v>
      </c>
      <c r="U147" s="6">
        <f>'L02'!C848</f>
        <v>0</v>
      </c>
      <c r="V147" s="6">
        <f t="shared" si="41"/>
        <v>0</v>
      </c>
      <c r="W147" s="7">
        <v>0</v>
      </c>
    </row>
    <row r="148" customHeight="1" spans="1:23">
      <c r="A148" s="27">
        <v>21203</v>
      </c>
      <c r="B148" s="27" t="s">
        <v>1391</v>
      </c>
      <c r="C148" s="8">
        <v>10218</v>
      </c>
      <c r="D148" s="6">
        <f t="shared" si="39"/>
        <v>1529</v>
      </c>
      <c r="E148" s="8">
        <v>0</v>
      </c>
      <c r="F148" s="8">
        <v>1078</v>
      </c>
      <c r="G148" s="8">
        <v>0</v>
      </c>
      <c r="H148" s="11">
        <v>0</v>
      </c>
      <c r="I148" s="7">
        <v>0</v>
      </c>
      <c r="J148" s="8">
        <v>0</v>
      </c>
      <c r="K148" s="8">
        <v>0</v>
      </c>
      <c r="L148" s="7">
        <v>0</v>
      </c>
      <c r="M148" s="8">
        <v>451</v>
      </c>
      <c r="N148" s="8">
        <v>0</v>
      </c>
      <c r="O148" s="7">
        <v>0</v>
      </c>
      <c r="P148" s="8">
        <v>0</v>
      </c>
      <c r="Q148" s="7">
        <v>0</v>
      </c>
      <c r="R148" s="8">
        <v>0</v>
      </c>
      <c r="S148" s="8">
        <v>0</v>
      </c>
      <c r="T148" s="6">
        <f t="shared" si="40"/>
        <v>11747</v>
      </c>
      <c r="U148" s="6">
        <f>'L02'!C850</f>
        <v>11747</v>
      </c>
      <c r="V148" s="6">
        <f t="shared" si="41"/>
        <v>0</v>
      </c>
      <c r="W148" s="7">
        <v>0</v>
      </c>
    </row>
    <row r="149" customHeight="1" spans="1:23">
      <c r="A149" s="27">
        <v>21205</v>
      </c>
      <c r="B149" s="27" t="s">
        <v>2096</v>
      </c>
      <c r="C149" s="8">
        <v>211</v>
      </c>
      <c r="D149" s="6">
        <f t="shared" si="39"/>
        <v>0</v>
      </c>
      <c r="E149" s="8">
        <v>0</v>
      </c>
      <c r="F149" s="8">
        <v>0</v>
      </c>
      <c r="G149" s="8">
        <v>0</v>
      </c>
      <c r="H149" s="11">
        <v>0</v>
      </c>
      <c r="I149" s="7">
        <v>0</v>
      </c>
      <c r="J149" s="8">
        <v>0</v>
      </c>
      <c r="K149" s="8">
        <v>0</v>
      </c>
      <c r="L149" s="7">
        <v>0</v>
      </c>
      <c r="M149" s="8">
        <v>0</v>
      </c>
      <c r="N149" s="8">
        <v>0</v>
      </c>
      <c r="O149" s="7">
        <v>0</v>
      </c>
      <c r="P149" s="8">
        <v>0</v>
      </c>
      <c r="Q149" s="7">
        <v>0</v>
      </c>
      <c r="R149" s="8">
        <v>0</v>
      </c>
      <c r="S149" s="8">
        <v>0</v>
      </c>
      <c r="T149" s="6">
        <f t="shared" si="40"/>
        <v>211</v>
      </c>
      <c r="U149" s="6">
        <f>'L02'!C853</f>
        <v>211</v>
      </c>
      <c r="V149" s="6">
        <f t="shared" si="41"/>
        <v>0</v>
      </c>
      <c r="W149" s="7">
        <v>0</v>
      </c>
    </row>
    <row r="150" customHeight="1" spans="1:23">
      <c r="A150" s="27">
        <v>21206</v>
      </c>
      <c r="B150" s="27" t="s">
        <v>2097</v>
      </c>
      <c r="C150" s="8">
        <v>0</v>
      </c>
      <c r="D150" s="6">
        <f t="shared" si="39"/>
        <v>0</v>
      </c>
      <c r="E150" s="8">
        <v>0</v>
      </c>
      <c r="F150" s="8">
        <v>0</v>
      </c>
      <c r="G150" s="8">
        <v>0</v>
      </c>
      <c r="H150" s="11">
        <v>0</v>
      </c>
      <c r="I150" s="7">
        <v>0</v>
      </c>
      <c r="J150" s="8">
        <v>0</v>
      </c>
      <c r="K150" s="8">
        <v>0</v>
      </c>
      <c r="L150" s="7">
        <v>0</v>
      </c>
      <c r="M150" s="8">
        <v>0</v>
      </c>
      <c r="N150" s="8">
        <v>0</v>
      </c>
      <c r="O150" s="7">
        <v>0</v>
      </c>
      <c r="P150" s="8">
        <v>0</v>
      </c>
      <c r="Q150" s="7">
        <v>0</v>
      </c>
      <c r="R150" s="8">
        <v>0</v>
      </c>
      <c r="S150" s="8">
        <v>0</v>
      </c>
      <c r="T150" s="6">
        <f t="shared" si="40"/>
        <v>0</v>
      </c>
      <c r="U150" s="6">
        <f>'L02'!C855</f>
        <v>0</v>
      </c>
      <c r="V150" s="6">
        <f t="shared" si="41"/>
        <v>0</v>
      </c>
      <c r="W150" s="7">
        <v>0</v>
      </c>
    </row>
    <row r="151" customHeight="1" spans="1:23">
      <c r="A151" s="27">
        <v>21299</v>
      </c>
      <c r="B151" s="27" t="s">
        <v>2098</v>
      </c>
      <c r="C151" s="8">
        <v>36</v>
      </c>
      <c r="D151" s="6">
        <f t="shared" si="39"/>
        <v>0</v>
      </c>
      <c r="E151" s="8">
        <v>0</v>
      </c>
      <c r="F151" s="8">
        <v>0</v>
      </c>
      <c r="G151" s="8">
        <v>0</v>
      </c>
      <c r="H151" s="11">
        <v>0</v>
      </c>
      <c r="I151" s="7">
        <v>0</v>
      </c>
      <c r="J151" s="8">
        <v>0</v>
      </c>
      <c r="K151" s="8">
        <v>0</v>
      </c>
      <c r="L151" s="7">
        <v>0</v>
      </c>
      <c r="M151" s="8">
        <v>0</v>
      </c>
      <c r="N151" s="8">
        <v>0</v>
      </c>
      <c r="O151" s="7">
        <v>0</v>
      </c>
      <c r="P151" s="8">
        <v>0</v>
      </c>
      <c r="Q151" s="7">
        <v>0</v>
      </c>
      <c r="R151" s="8">
        <v>0</v>
      </c>
      <c r="S151" s="8">
        <v>0</v>
      </c>
      <c r="T151" s="6">
        <f t="shared" si="40"/>
        <v>36</v>
      </c>
      <c r="U151" s="6">
        <f>'L02'!C857</f>
        <v>36</v>
      </c>
      <c r="V151" s="6">
        <f t="shared" si="41"/>
        <v>0</v>
      </c>
      <c r="W151" s="7">
        <v>0</v>
      </c>
    </row>
    <row r="152" customHeight="1" spans="1:23">
      <c r="A152" s="27">
        <v>213</v>
      </c>
      <c r="B152" s="15" t="s">
        <v>1400</v>
      </c>
      <c r="C152" s="6">
        <f t="shared" ref="C152:W152" si="42">SUM(C153:C160)</f>
        <v>13098</v>
      </c>
      <c r="D152" s="6">
        <f t="shared" si="42"/>
        <v>4847</v>
      </c>
      <c r="E152" s="6">
        <f t="shared" si="42"/>
        <v>0</v>
      </c>
      <c r="F152" s="6">
        <f t="shared" si="42"/>
        <v>2984</v>
      </c>
      <c r="G152" s="6">
        <f t="shared" si="42"/>
        <v>1863</v>
      </c>
      <c r="H152" s="6">
        <f t="shared" si="42"/>
        <v>0</v>
      </c>
      <c r="I152" s="6">
        <f t="shared" si="42"/>
        <v>0</v>
      </c>
      <c r="J152" s="6">
        <f t="shared" si="42"/>
        <v>0</v>
      </c>
      <c r="K152" s="6">
        <f t="shared" si="42"/>
        <v>0</v>
      </c>
      <c r="L152" s="6">
        <f t="shared" si="42"/>
        <v>0</v>
      </c>
      <c r="M152" s="6">
        <f t="shared" si="42"/>
        <v>0</v>
      </c>
      <c r="N152" s="6">
        <f t="shared" si="42"/>
        <v>0</v>
      </c>
      <c r="O152" s="6">
        <f t="shared" si="42"/>
        <v>0</v>
      </c>
      <c r="P152" s="6">
        <f t="shared" si="42"/>
        <v>0</v>
      </c>
      <c r="Q152" s="6">
        <f t="shared" si="42"/>
        <v>0</v>
      </c>
      <c r="R152" s="6">
        <f t="shared" si="42"/>
        <v>0</v>
      </c>
      <c r="S152" s="6">
        <f t="shared" si="42"/>
        <v>0</v>
      </c>
      <c r="T152" s="6">
        <f t="shared" si="42"/>
        <v>17945</v>
      </c>
      <c r="U152" s="6">
        <f t="shared" si="42"/>
        <v>16134</v>
      </c>
      <c r="V152" s="6">
        <f t="shared" si="42"/>
        <v>1811</v>
      </c>
      <c r="W152" s="6">
        <f t="shared" si="42"/>
        <v>1811</v>
      </c>
    </row>
    <row r="153" customHeight="1" spans="1:23">
      <c r="A153" s="27">
        <v>21301</v>
      </c>
      <c r="B153" s="27" t="s">
        <v>1401</v>
      </c>
      <c r="C153" s="8">
        <v>3155</v>
      </c>
      <c r="D153" s="6">
        <f t="shared" ref="D153:D160" si="43">SUM(E153:S153)</f>
        <v>1619</v>
      </c>
      <c r="E153" s="8">
        <v>0</v>
      </c>
      <c r="F153" s="8">
        <v>2034</v>
      </c>
      <c r="G153" s="8">
        <v>266</v>
      </c>
      <c r="H153" s="11">
        <v>0</v>
      </c>
      <c r="I153" s="7">
        <v>0</v>
      </c>
      <c r="J153" s="8">
        <v>0</v>
      </c>
      <c r="K153" s="8">
        <v>0</v>
      </c>
      <c r="L153" s="7">
        <v>0</v>
      </c>
      <c r="M153" s="8">
        <v>-681</v>
      </c>
      <c r="N153" s="8">
        <v>0</v>
      </c>
      <c r="O153" s="7">
        <v>0</v>
      </c>
      <c r="P153" s="8">
        <v>0</v>
      </c>
      <c r="Q153" s="7">
        <v>0</v>
      </c>
      <c r="R153" s="8">
        <v>0</v>
      </c>
      <c r="S153" s="8">
        <v>0</v>
      </c>
      <c r="T153" s="6">
        <f t="shared" ref="T153:T160" si="44">C153+D153</f>
        <v>4774</v>
      </c>
      <c r="U153" s="6">
        <f>'L02'!C860</f>
        <v>3935</v>
      </c>
      <c r="V153" s="6">
        <f t="shared" ref="V153:V160" si="45">T153-U153</f>
        <v>839</v>
      </c>
      <c r="W153" s="7">
        <v>839</v>
      </c>
    </row>
    <row r="154" customHeight="1" spans="1:23">
      <c r="A154" s="27">
        <v>21302</v>
      </c>
      <c r="B154" s="27" t="s">
        <v>1423</v>
      </c>
      <c r="C154" s="8">
        <v>1363</v>
      </c>
      <c r="D154" s="6">
        <f t="shared" si="43"/>
        <v>294</v>
      </c>
      <c r="E154" s="8">
        <v>0</v>
      </c>
      <c r="F154" s="8">
        <v>294</v>
      </c>
      <c r="G154" s="8">
        <v>0</v>
      </c>
      <c r="H154" s="11">
        <v>0</v>
      </c>
      <c r="I154" s="7">
        <v>0</v>
      </c>
      <c r="J154" s="8">
        <v>0</v>
      </c>
      <c r="K154" s="8">
        <v>0</v>
      </c>
      <c r="L154" s="7">
        <v>0</v>
      </c>
      <c r="M154" s="8">
        <v>0</v>
      </c>
      <c r="N154" s="8">
        <v>0</v>
      </c>
      <c r="O154" s="7">
        <v>0</v>
      </c>
      <c r="P154" s="8">
        <v>0</v>
      </c>
      <c r="Q154" s="7">
        <v>0</v>
      </c>
      <c r="R154" s="8">
        <v>0</v>
      </c>
      <c r="S154" s="8">
        <v>0</v>
      </c>
      <c r="T154" s="6">
        <f t="shared" si="44"/>
        <v>1657</v>
      </c>
      <c r="U154" s="6">
        <f>'L02'!C886</f>
        <v>1647</v>
      </c>
      <c r="V154" s="6">
        <f t="shared" si="45"/>
        <v>10</v>
      </c>
      <c r="W154" s="7">
        <v>10</v>
      </c>
    </row>
    <row r="155" customHeight="1" spans="1:23">
      <c r="A155" s="27">
        <v>21303</v>
      </c>
      <c r="B155" s="27" t="s">
        <v>1444</v>
      </c>
      <c r="C155" s="8">
        <v>2727</v>
      </c>
      <c r="D155" s="6">
        <f t="shared" si="43"/>
        <v>1081</v>
      </c>
      <c r="E155" s="8">
        <v>0</v>
      </c>
      <c r="F155" s="8">
        <v>291</v>
      </c>
      <c r="G155" s="8">
        <v>107</v>
      </c>
      <c r="H155" s="11">
        <v>0</v>
      </c>
      <c r="I155" s="7">
        <v>0</v>
      </c>
      <c r="J155" s="8">
        <v>0</v>
      </c>
      <c r="K155" s="8">
        <v>0</v>
      </c>
      <c r="L155" s="7">
        <v>0</v>
      </c>
      <c r="M155" s="8">
        <v>683</v>
      </c>
      <c r="N155" s="8">
        <v>0</v>
      </c>
      <c r="O155" s="7">
        <v>0</v>
      </c>
      <c r="P155" s="8">
        <v>0</v>
      </c>
      <c r="Q155" s="7">
        <v>0</v>
      </c>
      <c r="R155" s="8">
        <v>0</v>
      </c>
      <c r="S155" s="8">
        <v>0</v>
      </c>
      <c r="T155" s="6">
        <f t="shared" si="44"/>
        <v>3808</v>
      </c>
      <c r="U155" s="6">
        <f>'L02'!C911</f>
        <v>3705</v>
      </c>
      <c r="V155" s="6">
        <f t="shared" si="45"/>
        <v>103</v>
      </c>
      <c r="W155" s="7">
        <v>103</v>
      </c>
    </row>
    <row r="156" customHeight="1" spans="1:23">
      <c r="A156" s="27">
        <v>21305</v>
      </c>
      <c r="B156" s="27" t="s">
        <v>1468</v>
      </c>
      <c r="C156" s="8">
        <v>785</v>
      </c>
      <c r="D156" s="6">
        <f t="shared" si="43"/>
        <v>373</v>
      </c>
      <c r="E156" s="8">
        <v>0</v>
      </c>
      <c r="F156" s="8">
        <v>183</v>
      </c>
      <c r="G156" s="8">
        <v>190</v>
      </c>
      <c r="H156" s="11">
        <v>0</v>
      </c>
      <c r="I156" s="7">
        <v>0</v>
      </c>
      <c r="J156" s="8">
        <v>0</v>
      </c>
      <c r="K156" s="8">
        <v>0</v>
      </c>
      <c r="L156" s="7">
        <v>0</v>
      </c>
      <c r="M156" s="8">
        <v>0</v>
      </c>
      <c r="N156" s="8">
        <v>0</v>
      </c>
      <c r="O156" s="7">
        <v>0</v>
      </c>
      <c r="P156" s="8">
        <v>0</v>
      </c>
      <c r="Q156" s="7">
        <v>0</v>
      </c>
      <c r="R156" s="8">
        <v>0</v>
      </c>
      <c r="S156" s="8">
        <v>0</v>
      </c>
      <c r="T156" s="6">
        <f t="shared" si="44"/>
        <v>1158</v>
      </c>
      <c r="U156" s="6">
        <f>'L02'!C939</f>
        <v>1105</v>
      </c>
      <c r="V156" s="6">
        <f t="shared" si="45"/>
        <v>53</v>
      </c>
      <c r="W156" s="7">
        <v>53</v>
      </c>
    </row>
    <row r="157" customHeight="1" spans="1:23">
      <c r="A157" s="27">
        <v>21307</v>
      </c>
      <c r="B157" s="27" t="s">
        <v>1476</v>
      </c>
      <c r="C157" s="8">
        <v>4651</v>
      </c>
      <c r="D157" s="6">
        <f t="shared" si="43"/>
        <v>1267</v>
      </c>
      <c r="E157" s="8">
        <v>0</v>
      </c>
      <c r="F157" s="8">
        <v>121</v>
      </c>
      <c r="G157" s="8">
        <v>1146</v>
      </c>
      <c r="H157" s="11">
        <v>0</v>
      </c>
      <c r="I157" s="7">
        <v>0</v>
      </c>
      <c r="J157" s="8">
        <v>0</v>
      </c>
      <c r="K157" s="8">
        <v>0</v>
      </c>
      <c r="L157" s="7">
        <v>0</v>
      </c>
      <c r="M157" s="8">
        <v>0</v>
      </c>
      <c r="N157" s="8">
        <v>0</v>
      </c>
      <c r="O157" s="7">
        <v>0</v>
      </c>
      <c r="P157" s="8">
        <v>0</v>
      </c>
      <c r="Q157" s="7">
        <v>0</v>
      </c>
      <c r="R157" s="8">
        <v>0</v>
      </c>
      <c r="S157" s="8">
        <v>0</v>
      </c>
      <c r="T157" s="6">
        <f t="shared" si="44"/>
        <v>5918</v>
      </c>
      <c r="U157" s="6">
        <f>'L02'!C950</f>
        <v>5112</v>
      </c>
      <c r="V157" s="6">
        <f t="shared" si="45"/>
        <v>806</v>
      </c>
      <c r="W157" s="7">
        <v>806</v>
      </c>
    </row>
    <row r="158" customHeight="1" spans="1:23">
      <c r="A158" s="27">
        <v>21308</v>
      </c>
      <c r="B158" s="27" t="s">
        <v>1483</v>
      </c>
      <c r="C158" s="8">
        <v>330</v>
      </c>
      <c r="D158" s="6">
        <f t="shared" si="43"/>
        <v>126</v>
      </c>
      <c r="E158" s="8">
        <v>0</v>
      </c>
      <c r="F158" s="8">
        <v>61</v>
      </c>
      <c r="G158" s="8">
        <v>67</v>
      </c>
      <c r="H158" s="11">
        <v>0</v>
      </c>
      <c r="I158" s="7">
        <v>0</v>
      </c>
      <c r="J158" s="8">
        <v>0</v>
      </c>
      <c r="K158" s="8">
        <v>0</v>
      </c>
      <c r="L158" s="7">
        <v>0</v>
      </c>
      <c r="M158" s="8">
        <v>-2</v>
      </c>
      <c r="N158" s="8">
        <v>0</v>
      </c>
      <c r="O158" s="7">
        <v>0</v>
      </c>
      <c r="P158" s="8">
        <v>0</v>
      </c>
      <c r="Q158" s="7">
        <v>0</v>
      </c>
      <c r="R158" s="8">
        <v>0</v>
      </c>
      <c r="S158" s="8">
        <v>0</v>
      </c>
      <c r="T158" s="6">
        <f t="shared" si="44"/>
        <v>456</v>
      </c>
      <c r="U158" s="6">
        <f>'L02'!C957</f>
        <v>456</v>
      </c>
      <c r="V158" s="6">
        <f t="shared" si="45"/>
        <v>0</v>
      </c>
      <c r="W158" s="7">
        <v>0</v>
      </c>
    </row>
    <row r="159" customHeight="1" spans="1:23">
      <c r="A159" s="27">
        <v>21309</v>
      </c>
      <c r="B159" s="27" t="s">
        <v>1490</v>
      </c>
      <c r="C159" s="8">
        <v>0</v>
      </c>
      <c r="D159" s="6">
        <f t="shared" si="43"/>
        <v>0</v>
      </c>
      <c r="E159" s="8">
        <v>0</v>
      </c>
      <c r="F159" s="8">
        <v>0</v>
      </c>
      <c r="G159" s="8">
        <v>0</v>
      </c>
      <c r="H159" s="11">
        <v>0</v>
      </c>
      <c r="I159" s="7">
        <v>0</v>
      </c>
      <c r="J159" s="8">
        <v>0</v>
      </c>
      <c r="K159" s="8">
        <v>0</v>
      </c>
      <c r="L159" s="7">
        <v>0</v>
      </c>
      <c r="M159" s="8">
        <v>0</v>
      </c>
      <c r="N159" s="8">
        <v>0</v>
      </c>
      <c r="O159" s="7">
        <v>0</v>
      </c>
      <c r="P159" s="8">
        <v>0</v>
      </c>
      <c r="Q159" s="7">
        <v>0</v>
      </c>
      <c r="R159" s="8">
        <v>0</v>
      </c>
      <c r="S159" s="8">
        <v>0</v>
      </c>
      <c r="T159" s="6">
        <f t="shared" si="44"/>
        <v>0</v>
      </c>
      <c r="U159" s="6">
        <f>'L02'!C964</f>
        <v>0</v>
      </c>
      <c r="V159" s="6">
        <f t="shared" si="45"/>
        <v>0</v>
      </c>
      <c r="W159" s="7">
        <v>0</v>
      </c>
    </row>
    <row r="160" customHeight="1" spans="1:23">
      <c r="A160" s="27">
        <v>21399</v>
      </c>
      <c r="B160" s="27" t="s">
        <v>2099</v>
      </c>
      <c r="C160" s="8">
        <v>87</v>
      </c>
      <c r="D160" s="6">
        <f t="shared" si="43"/>
        <v>87</v>
      </c>
      <c r="E160" s="8">
        <v>0</v>
      </c>
      <c r="F160" s="8">
        <v>0</v>
      </c>
      <c r="G160" s="8">
        <v>87</v>
      </c>
      <c r="H160" s="11">
        <v>0</v>
      </c>
      <c r="I160" s="7">
        <v>0</v>
      </c>
      <c r="J160" s="8">
        <v>0</v>
      </c>
      <c r="K160" s="8">
        <v>0</v>
      </c>
      <c r="L160" s="7">
        <v>0</v>
      </c>
      <c r="M160" s="8">
        <v>0</v>
      </c>
      <c r="N160" s="8">
        <v>0</v>
      </c>
      <c r="O160" s="7">
        <v>0</v>
      </c>
      <c r="P160" s="8">
        <v>0</v>
      </c>
      <c r="Q160" s="7">
        <v>0</v>
      </c>
      <c r="R160" s="8">
        <v>0</v>
      </c>
      <c r="S160" s="8">
        <v>0</v>
      </c>
      <c r="T160" s="6">
        <f t="shared" si="44"/>
        <v>174</v>
      </c>
      <c r="U160" s="6">
        <f>'L02'!C967</f>
        <v>174</v>
      </c>
      <c r="V160" s="6">
        <f t="shared" si="45"/>
        <v>0</v>
      </c>
      <c r="W160" s="7">
        <v>0</v>
      </c>
    </row>
    <row r="161" customHeight="1" spans="1:23">
      <c r="A161" s="27">
        <v>214</v>
      </c>
      <c r="B161" s="15" t="s">
        <v>1496</v>
      </c>
      <c r="C161" s="6">
        <f t="shared" ref="C161:W161" si="46">SUM(C162:C168)</f>
        <v>5438</v>
      </c>
      <c r="D161" s="6">
        <f t="shared" si="46"/>
        <v>1007</v>
      </c>
      <c r="E161" s="6">
        <f t="shared" si="46"/>
        <v>0</v>
      </c>
      <c r="F161" s="6">
        <f t="shared" si="46"/>
        <v>913</v>
      </c>
      <c r="G161" s="6">
        <f t="shared" si="46"/>
        <v>94</v>
      </c>
      <c r="H161" s="6">
        <f t="shared" si="46"/>
        <v>0</v>
      </c>
      <c r="I161" s="6">
        <f t="shared" si="46"/>
        <v>0</v>
      </c>
      <c r="J161" s="6">
        <f t="shared" si="46"/>
        <v>0</v>
      </c>
      <c r="K161" s="6">
        <f t="shared" si="46"/>
        <v>0</v>
      </c>
      <c r="L161" s="6">
        <f t="shared" si="46"/>
        <v>0</v>
      </c>
      <c r="M161" s="6">
        <f t="shared" si="46"/>
        <v>0</v>
      </c>
      <c r="N161" s="6">
        <f t="shared" si="46"/>
        <v>0</v>
      </c>
      <c r="O161" s="6">
        <f t="shared" si="46"/>
        <v>0</v>
      </c>
      <c r="P161" s="6">
        <f t="shared" si="46"/>
        <v>0</v>
      </c>
      <c r="Q161" s="6">
        <f t="shared" si="46"/>
        <v>0</v>
      </c>
      <c r="R161" s="6">
        <f t="shared" si="46"/>
        <v>0</v>
      </c>
      <c r="S161" s="6">
        <f t="shared" si="46"/>
        <v>0</v>
      </c>
      <c r="T161" s="6">
        <f t="shared" si="46"/>
        <v>6445</v>
      </c>
      <c r="U161" s="6">
        <f t="shared" si="46"/>
        <v>6359</v>
      </c>
      <c r="V161" s="6">
        <f t="shared" si="46"/>
        <v>86</v>
      </c>
      <c r="W161" s="6">
        <f t="shared" si="46"/>
        <v>86</v>
      </c>
    </row>
    <row r="162" customHeight="1" spans="1:23">
      <c r="A162" s="27">
        <v>21401</v>
      </c>
      <c r="B162" s="27" t="s">
        <v>1497</v>
      </c>
      <c r="C162" s="8">
        <v>4916</v>
      </c>
      <c r="D162" s="6">
        <f t="shared" ref="D162:D168" si="47">SUM(E162:S162)</f>
        <v>353</v>
      </c>
      <c r="E162" s="8">
        <v>0</v>
      </c>
      <c r="F162" s="8">
        <v>259</v>
      </c>
      <c r="G162" s="8">
        <v>94</v>
      </c>
      <c r="H162" s="11">
        <v>0</v>
      </c>
      <c r="I162" s="7">
        <v>0</v>
      </c>
      <c r="J162" s="8">
        <v>0</v>
      </c>
      <c r="K162" s="8">
        <v>0</v>
      </c>
      <c r="L162" s="7">
        <v>0</v>
      </c>
      <c r="M162" s="8">
        <v>0</v>
      </c>
      <c r="N162" s="8">
        <v>0</v>
      </c>
      <c r="O162" s="7">
        <v>0</v>
      </c>
      <c r="P162" s="8">
        <v>0</v>
      </c>
      <c r="Q162" s="7">
        <v>0</v>
      </c>
      <c r="R162" s="8">
        <v>0</v>
      </c>
      <c r="S162" s="8">
        <v>0</v>
      </c>
      <c r="T162" s="6">
        <f t="shared" ref="T162:T168" si="48">C162+D162</f>
        <v>5269</v>
      </c>
      <c r="U162" s="6">
        <f>'L02'!C971</f>
        <v>5183</v>
      </c>
      <c r="V162" s="6">
        <f t="shared" ref="V162:V168" si="49">T162-U162</f>
        <v>86</v>
      </c>
      <c r="W162" s="7">
        <v>86</v>
      </c>
    </row>
    <row r="163" customHeight="1" spans="1:23">
      <c r="A163" s="27">
        <v>21402</v>
      </c>
      <c r="B163" s="27" t="s">
        <v>1517</v>
      </c>
      <c r="C163" s="8">
        <v>1</v>
      </c>
      <c r="D163" s="6">
        <f t="shared" si="47"/>
        <v>0</v>
      </c>
      <c r="E163" s="8">
        <v>0</v>
      </c>
      <c r="F163" s="8">
        <v>0</v>
      </c>
      <c r="G163" s="8">
        <v>0</v>
      </c>
      <c r="H163" s="11">
        <v>0</v>
      </c>
      <c r="I163" s="7">
        <v>0</v>
      </c>
      <c r="J163" s="8">
        <v>0</v>
      </c>
      <c r="K163" s="8">
        <v>0</v>
      </c>
      <c r="L163" s="7">
        <v>0</v>
      </c>
      <c r="M163" s="8">
        <v>0</v>
      </c>
      <c r="N163" s="8">
        <v>0</v>
      </c>
      <c r="O163" s="7">
        <v>0</v>
      </c>
      <c r="P163" s="8">
        <v>0</v>
      </c>
      <c r="Q163" s="7">
        <v>0</v>
      </c>
      <c r="R163" s="8">
        <v>0</v>
      </c>
      <c r="S163" s="8">
        <v>0</v>
      </c>
      <c r="T163" s="6">
        <f t="shared" si="48"/>
        <v>1</v>
      </c>
      <c r="U163" s="6">
        <f>'L02'!C994</f>
        <v>1</v>
      </c>
      <c r="V163" s="6">
        <f t="shared" si="49"/>
        <v>0</v>
      </c>
      <c r="W163" s="7">
        <v>0</v>
      </c>
    </row>
    <row r="164" customHeight="1" spans="1:23">
      <c r="A164" s="27">
        <v>21403</v>
      </c>
      <c r="B164" s="27" t="s">
        <v>1524</v>
      </c>
      <c r="C164" s="8">
        <v>0</v>
      </c>
      <c r="D164" s="6">
        <f t="shared" si="47"/>
        <v>0</v>
      </c>
      <c r="E164" s="8">
        <v>0</v>
      </c>
      <c r="F164" s="8">
        <v>0</v>
      </c>
      <c r="G164" s="8">
        <v>0</v>
      </c>
      <c r="H164" s="11">
        <v>0</v>
      </c>
      <c r="I164" s="7">
        <v>0</v>
      </c>
      <c r="J164" s="8">
        <v>0</v>
      </c>
      <c r="K164" s="8">
        <v>0</v>
      </c>
      <c r="L164" s="7">
        <v>0</v>
      </c>
      <c r="M164" s="8">
        <v>0</v>
      </c>
      <c r="N164" s="8">
        <v>0</v>
      </c>
      <c r="O164" s="7">
        <v>0</v>
      </c>
      <c r="P164" s="8">
        <v>0</v>
      </c>
      <c r="Q164" s="7">
        <v>0</v>
      </c>
      <c r="R164" s="8">
        <v>0</v>
      </c>
      <c r="S164" s="8">
        <v>0</v>
      </c>
      <c r="T164" s="6">
        <f t="shared" si="48"/>
        <v>0</v>
      </c>
      <c r="U164" s="6">
        <f>'L02'!C1004</f>
        <v>0</v>
      </c>
      <c r="V164" s="6">
        <f t="shared" si="49"/>
        <v>0</v>
      </c>
      <c r="W164" s="7">
        <v>0</v>
      </c>
    </row>
    <row r="165" customHeight="1" spans="1:23">
      <c r="A165" s="27">
        <v>21404</v>
      </c>
      <c r="B165" s="27" t="s">
        <v>1531</v>
      </c>
      <c r="C165" s="8">
        <v>0</v>
      </c>
      <c r="D165" s="6">
        <f t="shared" si="47"/>
        <v>323</v>
      </c>
      <c r="E165" s="8">
        <v>0</v>
      </c>
      <c r="F165" s="8">
        <v>323</v>
      </c>
      <c r="G165" s="8">
        <v>0</v>
      </c>
      <c r="H165" s="11">
        <v>0</v>
      </c>
      <c r="I165" s="7">
        <v>0</v>
      </c>
      <c r="J165" s="8">
        <v>0</v>
      </c>
      <c r="K165" s="8">
        <v>0</v>
      </c>
      <c r="L165" s="7">
        <v>0</v>
      </c>
      <c r="M165" s="8">
        <v>0</v>
      </c>
      <c r="N165" s="8">
        <v>0</v>
      </c>
      <c r="O165" s="7">
        <v>0</v>
      </c>
      <c r="P165" s="8">
        <v>0</v>
      </c>
      <c r="Q165" s="7">
        <v>0</v>
      </c>
      <c r="R165" s="8">
        <v>0</v>
      </c>
      <c r="S165" s="8">
        <v>0</v>
      </c>
      <c r="T165" s="6">
        <f t="shared" si="48"/>
        <v>323</v>
      </c>
      <c r="U165" s="6">
        <f>'L02'!C1014</f>
        <v>323</v>
      </c>
      <c r="V165" s="6">
        <f t="shared" si="49"/>
        <v>0</v>
      </c>
      <c r="W165" s="7">
        <v>0</v>
      </c>
    </row>
    <row r="166" customHeight="1" spans="1:23">
      <c r="A166" s="27">
        <v>21405</v>
      </c>
      <c r="B166" s="27" t="s">
        <v>1536</v>
      </c>
      <c r="C166" s="8">
        <v>0</v>
      </c>
      <c r="D166" s="6">
        <f t="shared" si="47"/>
        <v>0</v>
      </c>
      <c r="E166" s="8">
        <v>0</v>
      </c>
      <c r="F166" s="8">
        <v>0</v>
      </c>
      <c r="G166" s="8">
        <v>0</v>
      </c>
      <c r="H166" s="11">
        <v>0</v>
      </c>
      <c r="I166" s="7">
        <v>0</v>
      </c>
      <c r="J166" s="8">
        <v>0</v>
      </c>
      <c r="K166" s="8">
        <v>0</v>
      </c>
      <c r="L166" s="7">
        <v>0</v>
      </c>
      <c r="M166" s="8">
        <v>0</v>
      </c>
      <c r="N166" s="8">
        <v>0</v>
      </c>
      <c r="O166" s="7">
        <v>0</v>
      </c>
      <c r="P166" s="8">
        <v>0</v>
      </c>
      <c r="Q166" s="7">
        <v>0</v>
      </c>
      <c r="R166" s="8">
        <v>0</v>
      </c>
      <c r="S166" s="8">
        <v>0</v>
      </c>
      <c r="T166" s="6">
        <f t="shared" si="48"/>
        <v>0</v>
      </c>
      <c r="U166" s="6">
        <f>'L02'!C1019</f>
        <v>0</v>
      </c>
      <c r="V166" s="6">
        <f t="shared" si="49"/>
        <v>0</v>
      </c>
      <c r="W166" s="7">
        <v>0</v>
      </c>
    </row>
    <row r="167" customHeight="1" spans="1:23">
      <c r="A167" s="27">
        <v>21406</v>
      </c>
      <c r="B167" s="27" t="s">
        <v>1539</v>
      </c>
      <c r="C167" s="8">
        <v>521</v>
      </c>
      <c r="D167" s="6">
        <f t="shared" si="47"/>
        <v>331</v>
      </c>
      <c r="E167" s="8">
        <v>0</v>
      </c>
      <c r="F167" s="8">
        <v>331</v>
      </c>
      <c r="G167" s="8">
        <v>0</v>
      </c>
      <c r="H167" s="11">
        <v>0</v>
      </c>
      <c r="I167" s="7">
        <v>0</v>
      </c>
      <c r="J167" s="8">
        <v>0</v>
      </c>
      <c r="K167" s="8">
        <v>0</v>
      </c>
      <c r="L167" s="7">
        <v>0</v>
      </c>
      <c r="M167" s="8">
        <v>0</v>
      </c>
      <c r="N167" s="8">
        <v>0</v>
      </c>
      <c r="O167" s="7">
        <v>0</v>
      </c>
      <c r="P167" s="8">
        <v>0</v>
      </c>
      <c r="Q167" s="7">
        <v>0</v>
      </c>
      <c r="R167" s="8">
        <v>0</v>
      </c>
      <c r="S167" s="8">
        <v>0</v>
      </c>
      <c r="T167" s="6">
        <f t="shared" si="48"/>
        <v>852</v>
      </c>
      <c r="U167" s="6">
        <f>'L02'!C1026</f>
        <v>852</v>
      </c>
      <c r="V167" s="6">
        <f t="shared" si="49"/>
        <v>0</v>
      </c>
      <c r="W167" s="7">
        <v>0</v>
      </c>
    </row>
    <row r="168" customHeight="1" spans="1:23">
      <c r="A168" s="27">
        <v>21499</v>
      </c>
      <c r="B168" s="27" t="s">
        <v>2100</v>
      </c>
      <c r="C168" s="8">
        <v>0</v>
      </c>
      <c r="D168" s="6">
        <f t="shared" si="47"/>
        <v>0</v>
      </c>
      <c r="E168" s="8">
        <v>0</v>
      </c>
      <c r="F168" s="8">
        <v>0</v>
      </c>
      <c r="G168" s="8">
        <v>0</v>
      </c>
      <c r="H168" s="11">
        <v>0</v>
      </c>
      <c r="I168" s="7">
        <v>0</v>
      </c>
      <c r="J168" s="8">
        <v>0</v>
      </c>
      <c r="K168" s="8">
        <v>0</v>
      </c>
      <c r="L168" s="7">
        <v>0</v>
      </c>
      <c r="M168" s="8">
        <v>0</v>
      </c>
      <c r="N168" s="8">
        <v>0</v>
      </c>
      <c r="O168" s="7">
        <v>0</v>
      </c>
      <c r="P168" s="8">
        <v>0</v>
      </c>
      <c r="Q168" s="7">
        <v>0</v>
      </c>
      <c r="R168" s="8">
        <v>0</v>
      </c>
      <c r="S168" s="8">
        <v>0</v>
      </c>
      <c r="T168" s="6">
        <f t="shared" si="48"/>
        <v>0</v>
      </c>
      <c r="U168" s="6">
        <f>'L02'!C1031</f>
        <v>0</v>
      </c>
      <c r="V168" s="6">
        <f t="shared" si="49"/>
        <v>0</v>
      </c>
      <c r="W168" s="7">
        <v>0</v>
      </c>
    </row>
    <row r="169" customHeight="1" spans="1:23">
      <c r="A169" s="27">
        <v>215</v>
      </c>
      <c r="B169" s="15" t="s">
        <v>1547</v>
      </c>
      <c r="C169" s="6">
        <f t="shared" ref="C169:W169" si="50">SUM(C170:C176)</f>
        <v>588</v>
      </c>
      <c r="D169" s="6">
        <f t="shared" si="50"/>
        <v>-337</v>
      </c>
      <c r="E169" s="6">
        <f t="shared" si="50"/>
        <v>0</v>
      </c>
      <c r="F169" s="6">
        <f t="shared" si="50"/>
        <v>0</v>
      </c>
      <c r="G169" s="6">
        <f t="shared" si="50"/>
        <v>145</v>
      </c>
      <c r="H169" s="6">
        <f t="shared" si="50"/>
        <v>0</v>
      </c>
      <c r="I169" s="6">
        <f t="shared" si="50"/>
        <v>0</v>
      </c>
      <c r="J169" s="6">
        <f t="shared" si="50"/>
        <v>0</v>
      </c>
      <c r="K169" s="6">
        <f t="shared" si="50"/>
        <v>0</v>
      </c>
      <c r="L169" s="6">
        <f t="shared" si="50"/>
        <v>0</v>
      </c>
      <c r="M169" s="6">
        <f t="shared" si="50"/>
        <v>0</v>
      </c>
      <c r="N169" s="6">
        <f t="shared" si="50"/>
        <v>0</v>
      </c>
      <c r="O169" s="6">
        <f t="shared" si="50"/>
        <v>0</v>
      </c>
      <c r="P169" s="6">
        <f t="shared" si="50"/>
        <v>0</v>
      </c>
      <c r="Q169" s="6">
        <f t="shared" si="50"/>
        <v>0</v>
      </c>
      <c r="R169" s="6">
        <f t="shared" si="50"/>
        <v>0</v>
      </c>
      <c r="S169" s="6">
        <f t="shared" si="50"/>
        <v>-482</v>
      </c>
      <c r="T169" s="6">
        <f t="shared" si="50"/>
        <v>251</v>
      </c>
      <c r="U169" s="6">
        <f t="shared" si="50"/>
        <v>251</v>
      </c>
      <c r="V169" s="6">
        <f t="shared" si="50"/>
        <v>0</v>
      </c>
      <c r="W169" s="6">
        <f t="shared" si="50"/>
        <v>0</v>
      </c>
    </row>
    <row r="170" customHeight="1" spans="1:23">
      <c r="A170" s="27">
        <v>21501</v>
      </c>
      <c r="B170" s="27" t="s">
        <v>1548</v>
      </c>
      <c r="C170" s="8">
        <v>0</v>
      </c>
      <c r="D170" s="6">
        <f t="shared" ref="D170:D176" si="51">SUM(E170:S170)</f>
        <v>0</v>
      </c>
      <c r="E170" s="8">
        <v>0</v>
      </c>
      <c r="F170" s="8">
        <v>0</v>
      </c>
      <c r="G170" s="8">
        <v>0</v>
      </c>
      <c r="H170" s="11">
        <v>0</v>
      </c>
      <c r="I170" s="7">
        <v>0</v>
      </c>
      <c r="J170" s="8">
        <v>0</v>
      </c>
      <c r="K170" s="8">
        <v>0</v>
      </c>
      <c r="L170" s="7">
        <v>0</v>
      </c>
      <c r="M170" s="8">
        <v>0</v>
      </c>
      <c r="N170" s="8">
        <v>0</v>
      </c>
      <c r="O170" s="7">
        <v>0</v>
      </c>
      <c r="P170" s="8">
        <v>0</v>
      </c>
      <c r="Q170" s="7">
        <v>0</v>
      </c>
      <c r="R170" s="8">
        <v>0</v>
      </c>
      <c r="S170" s="8">
        <v>0</v>
      </c>
      <c r="T170" s="6">
        <f t="shared" ref="T170:T176" si="52">C170+D170</f>
        <v>0</v>
      </c>
      <c r="U170" s="6">
        <f>'L02'!C1035</f>
        <v>0</v>
      </c>
      <c r="V170" s="6">
        <f t="shared" ref="V170:V176" si="53">T170-U170</f>
        <v>0</v>
      </c>
      <c r="W170" s="7">
        <v>0</v>
      </c>
    </row>
    <row r="171" customHeight="1" spans="1:23">
      <c r="A171" s="27">
        <v>21502</v>
      </c>
      <c r="B171" s="27" t="s">
        <v>1555</v>
      </c>
      <c r="C171" s="8">
        <v>0</v>
      </c>
      <c r="D171" s="6">
        <f t="shared" si="51"/>
        <v>0</v>
      </c>
      <c r="E171" s="8">
        <v>0</v>
      </c>
      <c r="F171" s="8">
        <v>0</v>
      </c>
      <c r="G171" s="8">
        <v>0</v>
      </c>
      <c r="H171" s="11">
        <v>0</v>
      </c>
      <c r="I171" s="7">
        <v>0</v>
      </c>
      <c r="J171" s="8">
        <v>0</v>
      </c>
      <c r="K171" s="8">
        <v>0</v>
      </c>
      <c r="L171" s="7">
        <v>0</v>
      </c>
      <c r="M171" s="8">
        <v>0</v>
      </c>
      <c r="N171" s="8">
        <v>0</v>
      </c>
      <c r="O171" s="7">
        <v>0</v>
      </c>
      <c r="P171" s="8">
        <v>0</v>
      </c>
      <c r="Q171" s="7">
        <v>0</v>
      </c>
      <c r="R171" s="8">
        <v>0</v>
      </c>
      <c r="S171" s="8">
        <v>0</v>
      </c>
      <c r="T171" s="6">
        <f t="shared" si="52"/>
        <v>0</v>
      </c>
      <c r="U171" s="6">
        <f>'L02'!C1045</f>
        <v>0</v>
      </c>
      <c r="V171" s="6">
        <f t="shared" si="53"/>
        <v>0</v>
      </c>
      <c r="W171" s="7">
        <v>0</v>
      </c>
    </row>
    <row r="172" customHeight="1" spans="1:23">
      <c r="A172" s="27">
        <v>21503</v>
      </c>
      <c r="B172" s="27" t="s">
        <v>1568</v>
      </c>
      <c r="C172" s="8">
        <v>0</v>
      </c>
      <c r="D172" s="6">
        <f t="shared" si="51"/>
        <v>0</v>
      </c>
      <c r="E172" s="8">
        <v>0</v>
      </c>
      <c r="F172" s="8">
        <v>0</v>
      </c>
      <c r="G172" s="8">
        <v>0</v>
      </c>
      <c r="H172" s="11">
        <v>0</v>
      </c>
      <c r="I172" s="7">
        <v>0</v>
      </c>
      <c r="J172" s="8">
        <v>0</v>
      </c>
      <c r="K172" s="8">
        <v>0</v>
      </c>
      <c r="L172" s="7">
        <v>0</v>
      </c>
      <c r="M172" s="8">
        <v>0</v>
      </c>
      <c r="N172" s="8">
        <v>0</v>
      </c>
      <c r="O172" s="7">
        <v>0</v>
      </c>
      <c r="P172" s="8">
        <v>0</v>
      </c>
      <c r="Q172" s="7">
        <v>0</v>
      </c>
      <c r="R172" s="8">
        <v>0</v>
      </c>
      <c r="S172" s="8">
        <v>0</v>
      </c>
      <c r="T172" s="6">
        <f t="shared" si="52"/>
        <v>0</v>
      </c>
      <c r="U172" s="6">
        <f>'L02'!C1061</f>
        <v>0</v>
      </c>
      <c r="V172" s="6">
        <f t="shared" si="53"/>
        <v>0</v>
      </c>
      <c r="W172" s="7">
        <v>0</v>
      </c>
    </row>
    <row r="173" customHeight="1" spans="1:23">
      <c r="A173" s="27">
        <v>21505</v>
      </c>
      <c r="B173" s="27" t="s">
        <v>1570</v>
      </c>
      <c r="C173" s="8">
        <v>0</v>
      </c>
      <c r="D173" s="6">
        <f t="shared" si="51"/>
        <v>0</v>
      </c>
      <c r="E173" s="8">
        <v>0</v>
      </c>
      <c r="F173" s="8">
        <v>0</v>
      </c>
      <c r="G173" s="8">
        <v>0</v>
      </c>
      <c r="H173" s="11">
        <v>0</v>
      </c>
      <c r="I173" s="7">
        <v>0</v>
      </c>
      <c r="J173" s="8">
        <v>0</v>
      </c>
      <c r="K173" s="8">
        <v>0</v>
      </c>
      <c r="L173" s="7">
        <v>0</v>
      </c>
      <c r="M173" s="8">
        <v>0</v>
      </c>
      <c r="N173" s="8">
        <v>0</v>
      </c>
      <c r="O173" s="7">
        <v>0</v>
      </c>
      <c r="P173" s="8">
        <v>0</v>
      </c>
      <c r="Q173" s="7">
        <v>0</v>
      </c>
      <c r="R173" s="8">
        <v>0</v>
      </c>
      <c r="S173" s="8">
        <v>0</v>
      </c>
      <c r="T173" s="6">
        <f t="shared" si="52"/>
        <v>0</v>
      </c>
      <c r="U173" s="6">
        <f>'L02'!C1066</f>
        <v>0</v>
      </c>
      <c r="V173" s="6">
        <f t="shared" si="53"/>
        <v>0</v>
      </c>
      <c r="W173" s="7">
        <v>0</v>
      </c>
    </row>
    <row r="174" customHeight="1" spans="1:23">
      <c r="A174" s="27">
        <v>21507</v>
      </c>
      <c r="B174" s="27" t="s">
        <v>1580</v>
      </c>
      <c r="C174" s="8">
        <v>0</v>
      </c>
      <c r="D174" s="6">
        <f t="shared" si="51"/>
        <v>0</v>
      </c>
      <c r="E174" s="8">
        <v>0</v>
      </c>
      <c r="F174" s="8">
        <v>0</v>
      </c>
      <c r="G174" s="8">
        <v>0</v>
      </c>
      <c r="H174" s="11">
        <v>0</v>
      </c>
      <c r="I174" s="7">
        <v>0</v>
      </c>
      <c r="J174" s="8">
        <v>0</v>
      </c>
      <c r="K174" s="8">
        <v>0</v>
      </c>
      <c r="L174" s="7">
        <v>0</v>
      </c>
      <c r="M174" s="8">
        <v>0</v>
      </c>
      <c r="N174" s="8">
        <v>0</v>
      </c>
      <c r="O174" s="7">
        <v>0</v>
      </c>
      <c r="P174" s="8">
        <v>0</v>
      </c>
      <c r="Q174" s="7">
        <v>0</v>
      </c>
      <c r="R174" s="8">
        <v>0</v>
      </c>
      <c r="S174" s="8">
        <v>0</v>
      </c>
      <c r="T174" s="6">
        <f t="shared" si="52"/>
        <v>0</v>
      </c>
      <c r="U174" s="6">
        <f>'L02'!C1080</f>
        <v>0</v>
      </c>
      <c r="V174" s="6">
        <f t="shared" si="53"/>
        <v>0</v>
      </c>
      <c r="W174" s="7">
        <v>0</v>
      </c>
    </row>
    <row r="175" customHeight="1" spans="1:23">
      <c r="A175" s="27">
        <v>21508</v>
      </c>
      <c r="B175" s="27" t="s">
        <v>1584</v>
      </c>
      <c r="C175" s="8">
        <v>588</v>
      </c>
      <c r="D175" s="6">
        <f t="shared" si="51"/>
        <v>-337</v>
      </c>
      <c r="E175" s="8">
        <v>0</v>
      </c>
      <c r="F175" s="8">
        <v>0</v>
      </c>
      <c r="G175" s="8">
        <v>145</v>
      </c>
      <c r="H175" s="11">
        <v>0</v>
      </c>
      <c r="I175" s="7">
        <v>0</v>
      </c>
      <c r="J175" s="8">
        <v>0</v>
      </c>
      <c r="K175" s="8">
        <v>0</v>
      </c>
      <c r="L175" s="7">
        <v>0</v>
      </c>
      <c r="M175" s="8">
        <v>0</v>
      </c>
      <c r="N175" s="8">
        <v>0</v>
      </c>
      <c r="O175" s="7">
        <v>0</v>
      </c>
      <c r="P175" s="8">
        <v>0</v>
      </c>
      <c r="Q175" s="7">
        <v>0</v>
      </c>
      <c r="R175" s="8">
        <v>0</v>
      </c>
      <c r="S175" s="8">
        <v>-482</v>
      </c>
      <c r="T175" s="6">
        <f t="shared" si="52"/>
        <v>251</v>
      </c>
      <c r="U175" s="6">
        <f>'L02'!C1087</f>
        <v>251</v>
      </c>
      <c r="V175" s="6">
        <f t="shared" si="53"/>
        <v>0</v>
      </c>
      <c r="W175" s="7">
        <v>0</v>
      </c>
    </row>
    <row r="176" customHeight="1" spans="1:23">
      <c r="A176" s="27">
        <v>21599</v>
      </c>
      <c r="B176" s="27" t="s">
        <v>2101</v>
      </c>
      <c r="C176" s="8">
        <v>0</v>
      </c>
      <c r="D176" s="6">
        <f t="shared" si="51"/>
        <v>0</v>
      </c>
      <c r="E176" s="8">
        <v>0</v>
      </c>
      <c r="F176" s="8">
        <v>0</v>
      </c>
      <c r="G176" s="8">
        <v>0</v>
      </c>
      <c r="H176" s="11">
        <v>0</v>
      </c>
      <c r="I176" s="7">
        <v>0</v>
      </c>
      <c r="J176" s="8">
        <v>0</v>
      </c>
      <c r="K176" s="8">
        <v>0</v>
      </c>
      <c r="L176" s="7">
        <v>0</v>
      </c>
      <c r="M176" s="8">
        <v>0</v>
      </c>
      <c r="N176" s="8">
        <v>0</v>
      </c>
      <c r="O176" s="7">
        <v>0</v>
      </c>
      <c r="P176" s="8">
        <v>0</v>
      </c>
      <c r="Q176" s="7">
        <v>0</v>
      </c>
      <c r="R176" s="8">
        <v>0</v>
      </c>
      <c r="S176" s="8">
        <v>0</v>
      </c>
      <c r="T176" s="6">
        <f t="shared" si="52"/>
        <v>0</v>
      </c>
      <c r="U176" s="6">
        <f>'L02'!C1095</f>
        <v>0</v>
      </c>
      <c r="V176" s="6">
        <f t="shared" si="53"/>
        <v>0</v>
      </c>
      <c r="W176" s="7">
        <v>0</v>
      </c>
    </row>
    <row r="177" customHeight="1" spans="1:23">
      <c r="A177" s="27">
        <v>216</v>
      </c>
      <c r="B177" s="15" t="s">
        <v>1595</v>
      </c>
      <c r="C177" s="6">
        <f t="shared" ref="C177:W177" si="54">SUM(C178:C180)</f>
        <v>303</v>
      </c>
      <c r="D177" s="6">
        <f t="shared" si="54"/>
        <v>21</v>
      </c>
      <c r="E177" s="6">
        <f t="shared" si="54"/>
        <v>0</v>
      </c>
      <c r="F177" s="6">
        <f t="shared" si="54"/>
        <v>16</v>
      </c>
      <c r="G177" s="6">
        <f t="shared" si="54"/>
        <v>5</v>
      </c>
      <c r="H177" s="6">
        <f t="shared" si="54"/>
        <v>0</v>
      </c>
      <c r="I177" s="6">
        <f t="shared" si="54"/>
        <v>0</v>
      </c>
      <c r="J177" s="6">
        <f t="shared" si="54"/>
        <v>0</v>
      </c>
      <c r="K177" s="6">
        <f t="shared" si="54"/>
        <v>0</v>
      </c>
      <c r="L177" s="6">
        <f t="shared" si="54"/>
        <v>0</v>
      </c>
      <c r="M177" s="6">
        <f t="shared" si="54"/>
        <v>0</v>
      </c>
      <c r="N177" s="6">
        <f t="shared" si="54"/>
        <v>0</v>
      </c>
      <c r="O177" s="6">
        <f t="shared" si="54"/>
        <v>0</v>
      </c>
      <c r="P177" s="6">
        <f t="shared" si="54"/>
        <v>0</v>
      </c>
      <c r="Q177" s="6">
        <f t="shared" si="54"/>
        <v>0</v>
      </c>
      <c r="R177" s="6">
        <f t="shared" si="54"/>
        <v>0</v>
      </c>
      <c r="S177" s="6">
        <f t="shared" si="54"/>
        <v>0</v>
      </c>
      <c r="T177" s="6">
        <f t="shared" si="54"/>
        <v>324</v>
      </c>
      <c r="U177" s="6">
        <f t="shared" si="54"/>
        <v>324</v>
      </c>
      <c r="V177" s="6">
        <f t="shared" si="54"/>
        <v>0</v>
      </c>
      <c r="W177" s="6">
        <f t="shared" si="54"/>
        <v>0</v>
      </c>
    </row>
    <row r="178" customHeight="1" spans="1:23">
      <c r="A178" s="27">
        <v>21602</v>
      </c>
      <c r="B178" s="27" t="s">
        <v>1596</v>
      </c>
      <c r="C178" s="8">
        <v>303</v>
      </c>
      <c r="D178" s="6">
        <f>SUM(E178:S178)</f>
        <v>16</v>
      </c>
      <c r="E178" s="8">
        <v>0</v>
      </c>
      <c r="F178" s="8">
        <v>16</v>
      </c>
      <c r="G178" s="8">
        <v>0</v>
      </c>
      <c r="H178" s="11">
        <v>0</v>
      </c>
      <c r="I178" s="7">
        <v>0</v>
      </c>
      <c r="J178" s="8">
        <v>0</v>
      </c>
      <c r="K178" s="8">
        <v>0</v>
      </c>
      <c r="L178" s="7">
        <v>0</v>
      </c>
      <c r="M178" s="8">
        <v>0</v>
      </c>
      <c r="N178" s="8">
        <v>0</v>
      </c>
      <c r="O178" s="7">
        <v>0</v>
      </c>
      <c r="P178" s="8">
        <v>0</v>
      </c>
      <c r="Q178" s="7">
        <v>0</v>
      </c>
      <c r="R178" s="8">
        <v>0</v>
      </c>
      <c r="S178" s="8">
        <v>0</v>
      </c>
      <c r="T178" s="6">
        <f>C178+D178</f>
        <v>319</v>
      </c>
      <c r="U178" s="6">
        <f>'L02'!C1102</f>
        <v>319</v>
      </c>
      <c r="V178" s="6">
        <f>T178-U178</f>
        <v>0</v>
      </c>
      <c r="W178" s="7">
        <v>0</v>
      </c>
    </row>
    <row r="179" customHeight="1" spans="1:23">
      <c r="A179" s="27">
        <v>21606</v>
      </c>
      <c r="B179" s="27" t="s">
        <v>1602</v>
      </c>
      <c r="C179" s="8">
        <v>0</v>
      </c>
      <c r="D179" s="6">
        <f>SUM(E179:S179)</f>
        <v>5</v>
      </c>
      <c r="E179" s="8">
        <v>0</v>
      </c>
      <c r="F179" s="8">
        <v>0</v>
      </c>
      <c r="G179" s="8">
        <v>5</v>
      </c>
      <c r="H179" s="11">
        <v>0</v>
      </c>
      <c r="I179" s="7">
        <v>0</v>
      </c>
      <c r="J179" s="8">
        <v>0</v>
      </c>
      <c r="K179" s="8">
        <v>0</v>
      </c>
      <c r="L179" s="7">
        <v>0</v>
      </c>
      <c r="M179" s="8">
        <v>0</v>
      </c>
      <c r="N179" s="8">
        <v>0</v>
      </c>
      <c r="O179" s="7">
        <v>0</v>
      </c>
      <c r="P179" s="8">
        <v>0</v>
      </c>
      <c r="Q179" s="7">
        <v>0</v>
      </c>
      <c r="R179" s="8">
        <v>0</v>
      </c>
      <c r="S179" s="8">
        <v>0</v>
      </c>
      <c r="T179" s="6">
        <f>C179+D179</f>
        <v>5</v>
      </c>
      <c r="U179" s="6">
        <f>'L02'!C1112</f>
        <v>5</v>
      </c>
      <c r="V179" s="6">
        <f>T179-U179</f>
        <v>0</v>
      </c>
      <c r="W179" s="7">
        <v>0</v>
      </c>
    </row>
    <row r="180" customHeight="1" spans="1:23">
      <c r="A180" s="27">
        <v>21699</v>
      </c>
      <c r="B180" s="27" t="s">
        <v>2102</v>
      </c>
      <c r="C180" s="8">
        <v>0</v>
      </c>
      <c r="D180" s="6">
        <f>SUM(E180:S180)</f>
        <v>0</v>
      </c>
      <c r="E180" s="8">
        <v>0</v>
      </c>
      <c r="F180" s="8">
        <v>0</v>
      </c>
      <c r="G180" s="8">
        <v>0</v>
      </c>
      <c r="H180" s="11">
        <v>0</v>
      </c>
      <c r="I180" s="7">
        <v>0</v>
      </c>
      <c r="J180" s="8">
        <v>0</v>
      </c>
      <c r="K180" s="8">
        <v>0</v>
      </c>
      <c r="L180" s="7">
        <v>0</v>
      </c>
      <c r="M180" s="8">
        <v>0</v>
      </c>
      <c r="N180" s="8">
        <v>0</v>
      </c>
      <c r="O180" s="7">
        <v>0</v>
      </c>
      <c r="P180" s="8">
        <v>0</v>
      </c>
      <c r="Q180" s="7">
        <v>0</v>
      </c>
      <c r="R180" s="8">
        <v>0</v>
      </c>
      <c r="S180" s="8">
        <v>0</v>
      </c>
      <c r="T180" s="6">
        <f>C180+D180</f>
        <v>0</v>
      </c>
      <c r="U180" s="6">
        <f>'L02'!C1118</f>
        <v>0</v>
      </c>
      <c r="V180" s="6">
        <f>T180-U180</f>
        <v>0</v>
      </c>
      <c r="W180" s="7">
        <v>0</v>
      </c>
    </row>
    <row r="181" customHeight="1" spans="1:23">
      <c r="A181" s="27">
        <v>217</v>
      </c>
      <c r="B181" s="15" t="s">
        <v>1608</v>
      </c>
      <c r="C181" s="6">
        <f t="shared" ref="C181:W181" si="55">SUM(C182:C186)</f>
        <v>0</v>
      </c>
      <c r="D181" s="6">
        <f t="shared" si="55"/>
        <v>1100</v>
      </c>
      <c r="E181" s="6">
        <f t="shared" si="55"/>
        <v>0</v>
      </c>
      <c r="F181" s="6">
        <f t="shared" si="55"/>
        <v>1100</v>
      </c>
      <c r="G181" s="6">
        <f t="shared" si="55"/>
        <v>0</v>
      </c>
      <c r="H181" s="6">
        <f t="shared" si="55"/>
        <v>0</v>
      </c>
      <c r="I181" s="6">
        <f t="shared" si="55"/>
        <v>0</v>
      </c>
      <c r="J181" s="6">
        <f t="shared" si="55"/>
        <v>0</v>
      </c>
      <c r="K181" s="6">
        <f t="shared" si="55"/>
        <v>0</v>
      </c>
      <c r="L181" s="6">
        <f t="shared" si="55"/>
        <v>0</v>
      </c>
      <c r="M181" s="6">
        <f t="shared" si="55"/>
        <v>0</v>
      </c>
      <c r="N181" s="6">
        <f t="shared" si="55"/>
        <v>0</v>
      </c>
      <c r="O181" s="6">
        <f t="shared" si="55"/>
        <v>0</v>
      </c>
      <c r="P181" s="6">
        <f t="shared" si="55"/>
        <v>0</v>
      </c>
      <c r="Q181" s="6">
        <f t="shared" si="55"/>
        <v>0</v>
      </c>
      <c r="R181" s="6">
        <f t="shared" si="55"/>
        <v>0</v>
      </c>
      <c r="S181" s="6">
        <f t="shared" si="55"/>
        <v>0</v>
      </c>
      <c r="T181" s="6">
        <f t="shared" si="55"/>
        <v>1100</v>
      </c>
      <c r="U181" s="6">
        <f t="shared" si="55"/>
        <v>1100</v>
      </c>
      <c r="V181" s="6">
        <f t="shared" si="55"/>
        <v>0</v>
      </c>
      <c r="W181" s="6">
        <f t="shared" si="55"/>
        <v>0</v>
      </c>
    </row>
    <row r="182" customHeight="1" spans="1:23">
      <c r="A182" s="27">
        <v>21701</v>
      </c>
      <c r="B182" s="27" t="s">
        <v>1609</v>
      </c>
      <c r="C182" s="8">
        <v>0</v>
      </c>
      <c r="D182" s="6">
        <f>SUM(E182:S182)</f>
        <v>0</v>
      </c>
      <c r="E182" s="8">
        <v>0</v>
      </c>
      <c r="F182" s="8">
        <v>0</v>
      </c>
      <c r="G182" s="8">
        <v>0</v>
      </c>
      <c r="H182" s="11">
        <v>0</v>
      </c>
      <c r="I182" s="7">
        <v>0</v>
      </c>
      <c r="J182" s="8">
        <v>0</v>
      </c>
      <c r="K182" s="8">
        <v>0</v>
      </c>
      <c r="L182" s="7">
        <v>0</v>
      </c>
      <c r="M182" s="8">
        <v>0</v>
      </c>
      <c r="N182" s="8">
        <v>0</v>
      </c>
      <c r="O182" s="7">
        <v>0</v>
      </c>
      <c r="P182" s="8">
        <v>0</v>
      </c>
      <c r="Q182" s="7">
        <v>0</v>
      </c>
      <c r="R182" s="8">
        <v>0</v>
      </c>
      <c r="S182" s="8">
        <v>0</v>
      </c>
      <c r="T182" s="6">
        <f>C182+D182</f>
        <v>0</v>
      </c>
      <c r="U182" s="6">
        <f>'L02'!C1122</f>
        <v>0</v>
      </c>
      <c r="V182" s="6">
        <f>T182-U182</f>
        <v>0</v>
      </c>
      <c r="W182" s="7">
        <v>0</v>
      </c>
    </row>
    <row r="183" customHeight="1" spans="1:23">
      <c r="A183" s="27">
        <v>21702</v>
      </c>
      <c r="B183" s="27" t="s">
        <v>1612</v>
      </c>
      <c r="C183" s="8">
        <v>0</v>
      </c>
      <c r="D183" s="6">
        <f>SUM(E183:S183)</f>
        <v>0</v>
      </c>
      <c r="E183" s="8">
        <v>0</v>
      </c>
      <c r="F183" s="8">
        <v>0</v>
      </c>
      <c r="G183" s="8">
        <v>0</v>
      </c>
      <c r="H183" s="11">
        <v>0</v>
      </c>
      <c r="I183" s="7">
        <v>0</v>
      </c>
      <c r="J183" s="8">
        <v>0</v>
      </c>
      <c r="K183" s="8">
        <v>0</v>
      </c>
      <c r="L183" s="7">
        <v>0</v>
      </c>
      <c r="M183" s="8">
        <v>0</v>
      </c>
      <c r="N183" s="8">
        <v>0</v>
      </c>
      <c r="O183" s="7">
        <v>0</v>
      </c>
      <c r="P183" s="8">
        <v>0</v>
      </c>
      <c r="Q183" s="7">
        <v>0</v>
      </c>
      <c r="R183" s="8">
        <v>0</v>
      </c>
      <c r="S183" s="8">
        <v>0</v>
      </c>
      <c r="T183" s="6">
        <f>C183+D183</f>
        <v>0</v>
      </c>
      <c r="U183" s="6">
        <f>'L02'!C1129</f>
        <v>0</v>
      </c>
      <c r="V183" s="6">
        <f>T183-U183</f>
        <v>0</v>
      </c>
      <c r="W183" s="7">
        <v>0</v>
      </c>
    </row>
    <row r="184" customHeight="1" spans="1:23">
      <c r="A184" s="27">
        <v>21703</v>
      </c>
      <c r="B184" s="27" t="s">
        <v>1622</v>
      </c>
      <c r="C184" s="8">
        <v>0</v>
      </c>
      <c r="D184" s="6">
        <f>SUM(E184:S184)</f>
        <v>0</v>
      </c>
      <c r="E184" s="8">
        <v>0</v>
      </c>
      <c r="F184" s="8">
        <v>0</v>
      </c>
      <c r="G184" s="8">
        <v>0</v>
      </c>
      <c r="H184" s="11">
        <v>0</v>
      </c>
      <c r="I184" s="7">
        <v>0</v>
      </c>
      <c r="J184" s="8">
        <v>0</v>
      </c>
      <c r="K184" s="8">
        <v>0</v>
      </c>
      <c r="L184" s="7">
        <v>0</v>
      </c>
      <c r="M184" s="8">
        <v>0</v>
      </c>
      <c r="N184" s="8">
        <v>0</v>
      </c>
      <c r="O184" s="7">
        <v>0</v>
      </c>
      <c r="P184" s="8">
        <v>0</v>
      </c>
      <c r="Q184" s="7">
        <v>0</v>
      </c>
      <c r="R184" s="8">
        <v>0</v>
      </c>
      <c r="S184" s="8">
        <v>0</v>
      </c>
      <c r="T184" s="6">
        <f>C184+D184</f>
        <v>0</v>
      </c>
      <c r="U184" s="6">
        <f>'L02'!C1139</f>
        <v>0</v>
      </c>
      <c r="V184" s="6">
        <f>T184-U184</f>
        <v>0</v>
      </c>
      <c r="W184" s="7">
        <v>0</v>
      </c>
    </row>
    <row r="185" customHeight="1" spans="1:23">
      <c r="A185" s="27">
        <v>21704</v>
      </c>
      <c r="B185" s="27" t="s">
        <v>1628</v>
      </c>
      <c r="C185" s="8">
        <v>0</v>
      </c>
      <c r="D185" s="6">
        <f>SUM(E185:S185)</f>
        <v>0</v>
      </c>
      <c r="E185" s="8">
        <v>0</v>
      </c>
      <c r="F185" s="8">
        <v>0</v>
      </c>
      <c r="G185" s="8">
        <v>0</v>
      </c>
      <c r="H185" s="11">
        <v>0</v>
      </c>
      <c r="I185" s="7">
        <v>0</v>
      </c>
      <c r="J185" s="8">
        <v>0</v>
      </c>
      <c r="K185" s="8">
        <v>0</v>
      </c>
      <c r="L185" s="7">
        <v>0</v>
      </c>
      <c r="M185" s="8">
        <v>0</v>
      </c>
      <c r="N185" s="8">
        <v>0</v>
      </c>
      <c r="O185" s="7">
        <v>0</v>
      </c>
      <c r="P185" s="8">
        <v>0</v>
      </c>
      <c r="Q185" s="7">
        <v>0</v>
      </c>
      <c r="R185" s="8">
        <v>0</v>
      </c>
      <c r="S185" s="8">
        <v>0</v>
      </c>
      <c r="T185" s="6">
        <f>C185+D185</f>
        <v>0</v>
      </c>
      <c r="U185" s="6">
        <f>'L02'!C1145</f>
        <v>0</v>
      </c>
      <c r="V185" s="6">
        <f>T185-U185</f>
        <v>0</v>
      </c>
      <c r="W185" s="7">
        <v>0</v>
      </c>
    </row>
    <row r="186" customHeight="1" spans="1:23">
      <c r="A186" s="27">
        <v>21799</v>
      </c>
      <c r="B186" s="27" t="s">
        <v>2103</v>
      </c>
      <c r="C186" s="8">
        <v>0</v>
      </c>
      <c r="D186" s="6">
        <f>SUM(E186:S186)</f>
        <v>1100</v>
      </c>
      <c r="E186" s="8">
        <v>0</v>
      </c>
      <c r="F186" s="8">
        <v>1100</v>
      </c>
      <c r="G186" s="8">
        <v>0</v>
      </c>
      <c r="H186" s="11">
        <v>0</v>
      </c>
      <c r="I186" s="7">
        <v>0</v>
      </c>
      <c r="J186" s="8">
        <v>0</v>
      </c>
      <c r="K186" s="8">
        <v>0</v>
      </c>
      <c r="L186" s="7">
        <v>0</v>
      </c>
      <c r="M186" s="8">
        <v>0</v>
      </c>
      <c r="N186" s="8">
        <v>0</v>
      </c>
      <c r="O186" s="7">
        <v>0</v>
      </c>
      <c r="P186" s="8">
        <v>0</v>
      </c>
      <c r="Q186" s="7">
        <v>0</v>
      </c>
      <c r="R186" s="8">
        <v>0</v>
      </c>
      <c r="S186" s="8">
        <v>0</v>
      </c>
      <c r="T186" s="6">
        <f>C186+D186</f>
        <v>1100</v>
      </c>
      <c r="U186" s="6">
        <f>'L02'!C1148</f>
        <v>1100</v>
      </c>
      <c r="V186" s="6">
        <f>T186-U186</f>
        <v>0</v>
      </c>
      <c r="W186" s="7">
        <v>0</v>
      </c>
    </row>
    <row r="187" customHeight="1" spans="1:23">
      <c r="A187" s="27">
        <v>219</v>
      </c>
      <c r="B187" s="15" t="s">
        <v>1634</v>
      </c>
      <c r="C187" s="6">
        <f t="shared" ref="C187:W187" si="56">SUM(C188:C196)</f>
        <v>0</v>
      </c>
      <c r="D187" s="6">
        <f t="shared" si="56"/>
        <v>0</v>
      </c>
      <c r="E187" s="6">
        <f t="shared" si="56"/>
        <v>0</v>
      </c>
      <c r="F187" s="6">
        <f t="shared" si="56"/>
        <v>0</v>
      </c>
      <c r="G187" s="6">
        <f t="shared" si="56"/>
        <v>0</v>
      </c>
      <c r="H187" s="6">
        <f t="shared" si="56"/>
        <v>0</v>
      </c>
      <c r="I187" s="6">
        <f t="shared" si="56"/>
        <v>0</v>
      </c>
      <c r="J187" s="6">
        <f t="shared" si="56"/>
        <v>0</v>
      </c>
      <c r="K187" s="6">
        <f t="shared" si="56"/>
        <v>0</v>
      </c>
      <c r="L187" s="6">
        <f t="shared" si="56"/>
        <v>0</v>
      </c>
      <c r="M187" s="6">
        <f t="shared" si="56"/>
        <v>0</v>
      </c>
      <c r="N187" s="6">
        <f t="shared" si="56"/>
        <v>0</v>
      </c>
      <c r="O187" s="6">
        <f t="shared" si="56"/>
        <v>0</v>
      </c>
      <c r="P187" s="6">
        <f t="shared" si="56"/>
        <v>0</v>
      </c>
      <c r="Q187" s="6">
        <f t="shared" si="56"/>
        <v>0</v>
      </c>
      <c r="R187" s="6">
        <f t="shared" si="56"/>
        <v>0</v>
      </c>
      <c r="S187" s="6">
        <f t="shared" si="56"/>
        <v>0</v>
      </c>
      <c r="T187" s="6">
        <f t="shared" si="56"/>
        <v>0</v>
      </c>
      <c r="U187" s="6">
        <f t="shared" si="56"/>
        <v>0</v>
      </c>
      <c r="V187" s="6">
        <f t="shared" si="56"/>
        <v>0</v>
      </c>
      <c r="W187" s="6">
        <f t="shared" si="56"/>
        <v>0</v>
      </c>
    </row>
    <row r="188" customHeight="1" spans="1:23">
      <c r="A188" s="27">
        <v>21901</v>
      </c>
      <c r="B188" s="27" t="s">
        <v>1635</v>
      </c>
      <c r="C188" s="8">
        <v>0</v>
      </c>
      <c r="D188" s="6">
        <f t="shared" ref="D188:D196" si="57">SUM(E188:S188)</f>
        <v>0</v>
      </c>
      <c r="E188" s="8">
        <v>0</v>
      </c>
      <c r="F188" s="8">
        <v>0</v>
      </c>
      <c r="G188" s="8">
        <v>0</v>
      </c>
      <c r="H188" s="11">
        <v>0</v>
      </c>
      <c r="I188" s="7">
        <v>0</v>
      </c>
      <c r="J188" s="8">
        <v>0</v>
      </c>
      <c r="K188" s="8">
        <v>0</v>
      </c>
      <c r="L188" s="7">
        <v>0</v>
      </c>
      <c r="M188" s="8">
        <v>0</v>
      </c>
      <c r="N188" s="8">
        <v>0</v>
      </c>
      <c r="O188" s="7">
        <v>0</v>
      </c>
      <c r="P188" s="8">
        <v>0</v>
      </c>
      <c r="Q188" s="7">
        <v>0</v>
      </c>
      <c r="R188" s="8">
        <v>0</v>
      </c>
      <c r="S188" s="8">
        <v>0</v>
      </c>
      <c r="T188" s="6">
        <f t="shared" ref="T188:T196" si="58">C188+D188</f>
        <v>0</v>
      </c>
      <c r="U188" s="6">
        <f>'L02'!C1152</f>
        <v>0</v>
      </c>
      <c r="V188" s="6">
        <f t="shared" ref="V188:V196" si="59">T188-U188</f>
        <v>0</v>
      </c>
      <c r="W188" s="7">
        <v>0</v>
      </c>
    </row>
    <row r="189" customHeight="1" spans="1:23">
      <c r="A189" s="27">
        <v>21902</v>
      </c>
      <c r="B189" s="27" t="s">
        <v>1636</v>
      </c>
      <c r="C189" s="8">
        <v>0</v>
      </c>
      <c r="D189" s="6">
        <f t="shared" si="57"/>
        <v>0</v>
      </c>
      <c r="E189" s="8">
        <v>0</v>
      </c>
      <c r="F189" s="8">
        <v>0</v>
      </c>
      <c r="G189" s="8">
        <v>0</v>
      </c>
      <c r="H189" s="11">
        <v>0</v>
      </c>
      <c r="I189" s="7">
        <v>0</v>
      </c>
      <c r="J189" s="8">
        <v>0</v>
      </c>
      <c r="K189" s="8">
        <v>0</v>
      </c>
      <c r="L189" s="7">
        <v>0</v>
      </c>
      <c r="M189" s="8">
        <v>0</v>
      </c>
      <c r="N189" s="8">
        <v>0</v>
      </c>
      <c r="O189" s="7">
        <v>0</v>
      </c>
      <c r="P189" s="8">
        <v>0</v>
      </c>
      <c r="Q189" s="7">
        <v>0</v>
      </c>
      <c r="R189" s="8">
        <v>0</v>
      </c>
      <c r="S189" s="8">
        <v>0</v>
      </c>
      <c r="T189" s="6">
        <f t="shared" si="58"/>
        <v>0</v>
      </c>
      <c r="U189" s="6">
        <f>'L02'!C1153</f>
        <v>0</v>
      </c>
      <c r="V189" s="6">
        <f t="shared" si="59"/>
        <v>0</v>
      </c>
      <c r="W189" s="7">
        <v>0</v>
      </c>
    </row>
    <row r="190" customHeight="1" spans="1:23">
      <c r="A190" s="27">
        <v>21903</v>
      </c>
      <c r="B190" s="27" t="s">
        <v>1637</v>
      </c>
      <c r="C190" s="8">
        <v>0</v>
      </c>
      <c r="D190" s="6">
        <f t="shared" si="57"/>
        <v>0</v>
      </c>
      <c r="E190" s="8">
        <v>0</v>
      </c>
      <c r="F190" s="8">
        <v>0</v>
      </c>
      <c r="G190" s="8">
        <v>0</v>
      </c>
      <c r="H190" s="11">
        <v>0</v>
      </c>
      <c r="I190" s="7">
        <v>0</v>
      </c>
      <c r="J190" s="8">
        <v>0</v>
      </c>
      <c r="K190" s="8">
        <v>0</v>
      </c>
      <c r="L190" s="7">
        <v>0</v>
      </c>
      <c r="M190" s="8">
        <v>0</v>
      </c>
      <c r="N190" s="8">
        <v>0</v>
      </c>
      <c r="O190" s="7">
        <v>0</v>
      </c>
      <c r="P190" s="8">
        <v>0</v>
      </c>
      <c r="Q190" s="7">
        <v>0</v>
      </c>
      <c r="R190" s="8">
        <v>0</v>
      </c>
      <c r="S190" s="8">
        <v>0</v>
      </c>
      <c r="T190" s="6">
        <f t="shared" si="58"/>
        <v>0</v>
      </c>
      <c r="U190" s="6">
        <f>'L02'!C1154</f>
        <v>0</v>
      </c>
      <c r="V190" s="6">
        <f t="shared" si="59"/>
        <v>0</v>
      </c>
      <c r="W190" s="7">
        <v>0</v>
      </c>
    </row>
    <row r="191" customHeight="1" spans="1:23">
      <c r="A191" s="27">
        <v>21904</v>
      </c>
      <c r="B191" s="27" t="s">
        <v>1638</v>
      </c>
      <c r="C191" s="8">
        <v>0</v>
      </c>
      <c r="D191" s="6">
        <f t="shared" si="57"/>
        <v>0</v>
      </c>
      <c r="E191" s="8">
        <v>0</v>
      </c>
      <c r="F191" s="8">
        <v>0</v>
      </c>
      <c r="G191" s="8">
        <v>0</v>
      </c>
      <c r="H191" s="11">
        <v>0</v>
      </c>
      <c r="I191" s="7">
        <v>0</v>
      </c>
      <c r="J191" s="8">
        <v>0</v>
      </c>
      <c r="K191" s="8">
        <v>0</v>
      </c>
      <c r="L191" s="7">
        <v>0</v>
      </c>
      <c r="M191" s="8">
        <v>0</v>
      </c>
      <c r="N191" s="8">
        <v>0</v>
      </c>
      <c r="O191" s="7">
        <v>0</v>
      </c>
      <c r="P191" s="8">
        <v>0</v>
      </c>
      <c r="Q191" s="7">
        <v>0</v>
      </c>
      <c r="R191" s="8">
        <v>0</v>
      </c>
      <c r="S191" s="8">
        <v>0</v>
      </c>
      <c r="T191" s="6">
        <f t="shared" si="58"/>
        <v>0</v>
      </c>
      <c r="U191" s="6">
        <f>'L02'!C1155</f>
        <v>0</v>
      </c>
      <c r="V191" s="6">
        <f t="shared" si="59"/>
        <v>0</v>
      </c>
      <c r="W191" s="7">
        <v>0</v>
      </c>
    </row>
    <row r="192" customHeight="1" spans="1:23">
      <c r="A192" s="27">
        <v>21905</v>
      </c>
      <c r="B192" s="27" t="s">
        <v>1639</v>
      </c>
      <c r="C192" s="8">
        <v>0</v>
      </c>
      <c r="D192" s="6">
        <f t="shared" si="57"/>
        <v>0</v>
      </c>
      <c r="E192" s="8">
        <v>0</v>
      </c>
      <c r="F192" s="8">
        <v>0</v>
      </c>
      <c r="G192" s="8">
        <v>0</v>
      </c>
      <c r="H192" s="11">
        <v>0</v>
      </c>
      <c r="I192" s="7">
        <v>0</v>
      </c>
      <c r="J192" s="8">
        <v>0</v>
      </c>
      <c r="K192" s="8">
        <v>0</v>
      </c>
      <c r="L192" s="7">
        <v>0</v>
      </c>
      <c r="M192" s="8">
        <v>0</v>
      </c>
      <c r="N192" s="8">
        <v>0</v>
      </c>
      <c r="O192" s="7">
        <v>0</v>
      </c>
      <c r="P192" s="8">
        <v>0</v>
      </c>
      <c r="Q192" s="7">
        <v>0</v>
      </c>
      <c r="R192" s="8">
        <v>0</v>
      </c>
      <c r="S192" s="8">
        <v>0</v>
      </c>
      <c r="T192" s="6">
        <f t="shared" si="58"/>
        <v>0</v>
      </c>
      <c r="U192" s="6">
        <f>'L02'!C1156</f>
        <v>0</v>
      </c>
      <c r="V192" s="6">
        <f t="shared" si="59"/>
        <v>0</v>
      </c>
      <c r="W192" s="7">
        <v>0</v>
      </c>
    </row>
    <row r="193" customHeight="1" spans="1:23">
      <c r="A193" s="27">
        <v>21906</v>
      </c>
      <c r="B193" s="27" t="s">
        <v>1640</v>
      </c>
      <c r="C193" s="8">
        <v>0</v>
      </c>
      <c r="D193" s="6">
        <f t="shared" si="57"/>
        <v>0</v>
      </c>
      <c r="E193" s="8">
        <v>0</v>
      </c>
      <c r="F193" s="8">
        <v>0</v>
      </c>
      <c r="G193" s="8">
        <v>0</v>
      </c>
      <c r="H193" s="11">
        <v>0</v>
      </c>
      <c r="I193" s="7">
        <v>0</v>
      </c>
      <c r="J193" s="8">
        <v>0</v>
      </c>
      <c r="K193" s="8">
        <v>0</v>
      </c>
      <c r="L193" s="7">
        <v>0</v>
      </c>
      <c r="M193" s="8">
        <v>0</v>
      </c>
      <c r="N193" s="8">
        <v>0</v>
      </c>
      <c r="O193" s="7">
        <v>0</v>
      </c>
      <c r="P193" s="8">
        <v>0</v>
      </c>
      <c r="Q193" s="7">
        <v>0</v>
      </c>
      <c r="R193" s="8">
        <v>0</v>
      </c>
      <c r="S193" s="8">
        <v>0</v>
      </c>
      <c r="T193" s="6">
        <f t="shared" si="58"/>
        <v>0</v>
      </c>
      <c r="U193" s="6">
        <f>'L02'!C1157</f>
        <v>0</v>
      </c>
      <c r="V193" s="6">
        <f t="shared" si="59"/>
        <v>0</v>
      </c>
      <c r="W193" s="7">
        <v>0</v>
      </c>
    </row>
    <row r="194" customHeight="1" spans="1:23">
      <c r="A194" s="27">
        <v>21907</v>
      </c>
      <c r="B194" s="27" t="s">
        <v>1641</v>
      </c>
      <c r="C194" s="8">
        <v>0</v>
      </c>
      <c r="D194" s="6">
        <f t="shared" si="57"/>
        <v>0</v>
      </c>
      <c r="E194" s="8">
        <v>0</v>
      </c>
      <c r="F194" s="8">
        <v>0</v>
      </c>
      <c r="G194" s="8">
        <v>0</v>
      </c>
      <c r="H194" s="11">
        <v>0</v>
      </c>
      <c r="I194" s="7">
        <v>0</v>
      </c>
      <c r="J194" s="8">
        <v>0</v>
      </c>
      <c r="K194" s="8">
        <v>0</v>
      </c>
      <c r="L194" s="7">
        <v>0</v>
      </c>
      <c r="M194" s="8">
        <v>0</v>
      </c>
      <c r="N194" s="8">
        <v>0</v>
      </c>
      <c r="O194" s="7">
        <v>0</v>
      </c>
      <c r="P194" s="8">
        <v>0</v>
      </c>
      <c r="Q194" s="7">
        <v>0</v>
      </c>
      <c r="R194" s="8">
        <v>0</v>
      </c>
      <c r="S194" s="8">
        <v>0</v>
      </c>
      <c r="T194" s="6">
        <f t="shared" si="58"/>
        <v>0</v>
      </c>
      <c r="U194" s="6">
        <f>'L02'!C1158</f>
        <v>0</v>
      </c>
      <c r="V194" s="6">
        <f t="shared" si="59"/>
        <v>0</v>
      </c>
      <c r="W194" s="7">
        <v>0</v>
      </c>
    </row>
    <row r="195" customHeight="1" spans="1:23">
      <c r="A195" s="27">
        <v>21908</v>
      </c>
      <c r="B195" s="27" t="s">
        <v>1642</v>
      </c>
      <c r="C195" s="8">
        <v>0</v>
      </c>
      <c r="D195" s="6">
        <f t="shared" si="57"/>
        <v>0</v>
      </c>
      <c r="E195" s="8">
        <v>0</v>
      </c>
      <c r="F195" s="8">
        <v>0</v>
      </c>
      <c r="G195" s="8">
        <v>0</v>
      </c>
      <c r="H195" s="11">
        <v>0</v>
      </c>
      <c r="I195" s="7">
        <v>0</v>
      </c>
      <c r="J195" s="8">
        <v>0</v>
      </c>
      <c r="K195" s="8">
        <v>0</v>
      </c>
      <c r="L195" s="7">
        <v>0</v>
      </c>
      <c r="M195" s="8">
        <v>0</v>
      </c>
      <c r="N195" s="8">
        <v>0</v>
      </c>
      <c r="O195" s="7">
        <v>0</v>
      </c>
      <c r="P195" s="8">
        <v>0</v>
      </c>
      <c r="Q195" s="7">
        <v>0</v>
      </c>
      <c r="R195" s="8">
        <v>0</v>
      </c>
      <c r="S195" s="8">
        <v>0</v>
      </c>
      <c r="T195" s="6">
        <f t="shared" si="58"/>
        <v>0</v>
      </c>
      <c r="U195" s="6">
        <f>'L02'!C1159</f>
        <v>0</v>
      </c>
      <c r="V195" s="6">
        <f t="shared" si="59"/>
        <v>0</v>
      </c>
      <c r="W195" s="7">
        <v>0</v>
      </c>
    </row>
    <row r="196" customHeight="1" spans="1:23">
      <c r="A196" s="27">
        <v>21999</v>
      </c>
      <c r="B196" s="27" t="s">
        <v>1643</v>
      </c>
      <c r="C196" s="8">
        <v>0</v>
      </c>
      <c r="D196" s="6">
        <f t="shared" si="57"/>
        <v>0</v>
      </c>
      <c r="E196" s="8">
        <v>0</v>
      </c>
      <c r="F196" s="8">
        <v>0</v>
      </c>
      <c r="G196" s="8">
        <v>0</v>
      </c>
      <c r="H196" s="11">
        <v>0</v>
      </c>
      <c r="I196" s="7">
        <v>0</v>
      </c>
      <c r="J196" s="8">
        <v>0</v>
      </c>
      <c r="K196" s="8">
        <v>0</v>
      </c>
      <c r="L196" s="7">
        <v>0</v>
      </c>
      <c r="M196" s="8">
        <v>0</v>
      </c>
      <c r="N196" s="8">
        <v>0</v>
      </c>
      <c r="O196" s="7">
        <v>0</v>
      </c>
      <c r="P196" s="8">
        <v>0</v>
      </c>
      <c r="Q196" s="7">
        <v>0</v>
      </c>
      <c r="R196" s="8">
        <v>0</v>
      </c>
      <c r="S196" s="8">
        <v>0</v>
      </c>
      <c r="T196" s="6">
        <f t="shared" si="58"/>
        <v>0</v>
      </c>
      <c r="U196" s="6">
        <f>'L02'!C1160</f>
        <v>0</v>
      </c>
      <c r="V196" s="6">
        <f t="shared" si="59"/>
        <v>0</v>
      </c>
      <c r="W196" s="7">
        <v>0</v>
      </c>
    </row>
    <row r="197" customHeight="1" spans="1:23">
      <c r="A197" s="27">
        <v>220</v>
      </c>
      <c r="B197" s="15" t="s">
        <v>1644</v>
      </c>
      <c r="C197" s="6">
        <f t="shared" ref="C197:W197" si="60">SUM(C198:C200)</f>
        <v>2608</v>
      </c>
      <c r="D197" s="6">
        <f t="shared" si="60"/>
        <v>0</v>
      </c>
      <c r="E197" s="6">
        <f t="shared" si="60"/>
        <v>0</v>
      </c>
      <c r="F197" s="6">
        <f t="shared" si="60"/>
        <v>0</v>
      </c>
      <c r="G197" s="6">
        <f t="shared" si="60"/>
        <v>0</v>
      </c>
      <c r="H197" s="6">
        <f t="shared" si="60"/>
        <v>0</v>
      </c>
      <c r="I197" s="6">
        <f t="shared" si="60"/>
        <v>0</v>
      </c>
      <c r="J197" s="6">
        <f t="shared" si="60"/>
        <v>0</v>
      </c>
      <c r="K197" s="6">
        <f t="shared" si="60"/>
        <v>0</v>
      </c>
      <c r="L197" s="6">
        <f t="shared" si="60"/>
        <v>0</v>
      </c>
      <c r="M197" s="6">
        <f t="shared" si="60"/>
        <v>0</v>
      </c>
      <c r="N197" s="6">
        <f t="shared" si="60"/>
        <v>0</v>
      </c>
      <c r="O197" s="6">
        <f t="shared" si="60"/>
        <v>0</v>
      </c>
      <c r="P197" s="6">
        <f t="shared" si="60"/>
        <v>0</v>
      </c>
      <c r="Q197" s="6">
        <f t="shared" si="60"/>
        <v>0</v>
      </c>
      <c r="R197" s="6">
        <f t="shared" si="60"/>
        <v>0</v>
      </c>
      <c r="S197" s="6">
        <f t="shared" si="60"/>
        <v>0</v>
      </c>
      <c r="T197" s="6">
        <f t="shared" si="60"/>
        <v>2608</v>
      </c>
      <c r="U197" s="6">
        <f t="shared" si="60"/>
        <v>2315</v>
      </c>
      <c r="V197" s="6">
        <f t="shared" si="60"/>
        <v>293</v>
      </c>
      <c r="W197" s="6">
        <f t="shared" si="60"/>
        <v>293</v>
      </c>
    </row>
    <row r="198" customHeight="1" spans="1:23">
      <c r="A198" s="27">
        <v>22001</v>
      </c>
      <c r="B198" s="27" t="s">
        <v>1645</v>
      </c>
      <c r="C198" s="8">
        <v>2579</v>
      </c>
      <c r="D198" s="6">
        <f>SUM(E198:S198)</f>
        <v>-57</v>
      </c>
      <c r="E198" s="8">
        <v>0</v>
      </c>
      <c r="F198" s="8">
        <v>0</v>
      </c>
      <c r="G198" s="8">
        <v>0</v>
      </c>
      <c r="H198" s="11">
        <v>0</v>
      </c>
      <c r="I198" s="7">
        <v>0</v>
      </c>
      <c r="J198" s="8">
        <v>0</v>
      </c>
      <c r="K198" s="8">
        <v>0</v>
      </c>
      <c r="L198" s="7">
        <v>0</v>
      </c>
      <c r="M198" s="8">
        <v>-57</v>
      </c>
      <c r="N198" s="8">
        <v>0</v>
      </c>
      <c r="O198" s="7">
        <v>0</v>
      </c>
      <c r="P198" s="8">
        <v>0</v>
      </c>
      <c r="Q198" s="7">
        <v>0</v>
      </c>
      <c r="R198" s="8">
        <v>0</v>
      </c>
      <c r="S198" s="8">
        <v>0</v>
      </c>
      <c r="T198" s="6">
        <f>C198+D198</f>
        <v>2522</v>
      </c>
      <c r="U198" s="6">
        <f>'L02'!C1162</f>
        <v>2229</v>
      </c>
      <c r="V198" s="6">
        <f>T198-U198</f>
        <v>293</v>
      </c>
      <c r="W198" s="7">
        <v>293</v>
      </c>
    </row>
    <row r="199" customHeight="1" spans="1:23">
      <c r="A199" s="27">
        <v>22005</v>
      </c>
      <c r="B199" s="27" t="s">
        <v>1668</v>
      </c>
      <c r="C199" s="8">
        <v>29</v>
      </c>
      <c r="D199" s="6">
        <f>SUM(E199:S199)</f>
        <v>57</v>
      </c>
      <c r="E199" s="8">
        <v>0</v>
      </c>
      <c r="F199" s="8">
        <v>0</v>
      </c>
      <c r="G199" s="8">
        <v>0</v>
      </c>
      <c r="H199" s="11">
        <v>0</v>
      </c>
      <c r="I199" s="7">
        <v>0</v>
      </c>
      <c r="J199" s="8">
        <v>0</v>
      </c>
      <c r="K199" s="8">
        <v>0</v>
      </c>
      <c r="L199" s="7">
        <v>0</v>
      </c>
      <c r="M199" s="8">
        <v>57</v>
      </c>
      <c r="N199" s="8">
        <v>0</v>
      </c>
      <c r="O199" s="7">
        <v>0</v>
      </c>
      <c r="P199" s="8">
        <v>0</v>
      </c>
      <c r="Q199" s="7">
        <v>0</v>
      </c>
      <c r="R199" s="8">
        <v>0</v>
      </c>
      <c r="S199" s="8">
        <v>0</v>
      </c>
      <c r="T199" s="6">
        <f>C199+D199</f>
        <v>86</v>
      </c>
      <c r="U199" s="6">
        <f>'L02'!C1189</f>
        <v>86</v>
      </c>
      <c r="V199" s="6">
        <f>T199-U199</f>
        <v>0</v>
      </c>
      <c r="W199" s="7">
        <v>0</v>
      </c>
    </row>
    <row r="200" customHeight="1" spans="1:23">
      <c r="A200" s="27">
        <v>22099</v>
      </c>
      <c r="B200" s="27" t="s">
        <v>2104</v>
      </c>
      <c r="C200" s="8">
        <v>0</v>
      </c>
      <c r="D200" s="6">
        <f>SUM(E200:S200)</f>
        <v>0</v>
      </c>
      <c r="E200" s="8">
        <v>0</v>
      </c>
      <c r="F200" s="8">
        <v>0</v>
      </c>
      <c r="G200" s="8">
        <v>0</v>
      </c>
      <c r="H200" s="11">
        <v>0</v>
      </c>
      <c r="I200" s="7">
        <v>0</v>
      </c>
      <c r="J200" s="8">
        <v>0</v>
      </c>
      <c r="K200" s="8">
        <v>0</v>
      </c>
      <c r="L200" s="7">
        <v>0</v>
      </c>
      <c r="M200" s="8">
        <v>0</v>
      </c>
      <c r="N200" s="8">
        <v>0</v>
      </c>
      <c r="O200" s="7">
        <v>0</v>
      </c>
      <c r="P200" s="8">
        <v>0</v>
      </c>
      <c r="Q200" s="7">
        <v>0</v>
      </c>
      <c r="R200" s="8">
        <v>0</v>
      </c>
      <c r="S200" s="8">
        <v>0</v>
      </c>
      <c r="T200" s="6">
        <f>C200+D200</f>
        <v>0</v>
      </c>
      <c r="U200" s="6">
        <f>'L02'!C1204</f>
        <v>0</v>
      </c>
      <c r="V200" s="6">
        <f>T200-U200</f>
        <v>0</v>
      </c>
      <c r="W200" s="7">
        <v>0</v>
      </c>
    </row>
    <row r="201" customHeight="1" spans="1:23">
      <c r="A201" s="27">
        <v>221</v>
      </c>
      <c r="B201" s="15" t="s">
        <v>1682</v>
      </c>
      <c r="C201" s="6">
        <f t="shared" ref="C201:W201" si="61">SUM(C202:C204)</f>
        <v>3726</v>
      </c>
      <c r="D201" s="6">
        <f t="shared" si="61"/>
        <v>2690</v>
      </c>
      <c r="E201" s="6">
        <f t="shared" si="61"/>
        <v>0</v>
      </c>
      <c r="F201" s="6">
        <f t="shared" si="61"/>
        <v>2690</v>
      </c>
      <c r="G201" s="6">
        <f t="shared" si="61"/>
        <v>0</v>
      </c>
      <c r="H201" s="6">
        <f t="shared" si="61"/>
        <v>0</v>
      </c>
      <c r="I201" s="6">
        <f t="shared" si="61"/>
        <v>0</v>
      </c>
      <c r="J201" s="6">
        <f t="shared" si="61"/>
        <v>0</v>
      </c>
      <c r="K201" s="6">
        <f t="shared" si="61"/>
        <v>0</v>
      </c>
      <c r="L201" s="6">
        <f t="shared" si="61"/>
        <v>0</v>
      </c>
      <c r="M201" s="6">
        <f t="shared" si="61"/>
        <v>0</v>
      </c>
      <c r="N201" s="6">
        <f t="shared" si="61"/>
        <v>0</v>
      </c>
      <c r="O201" s="6">
        <f t="shared" si="61"/>
        <v>0</v>
      </c>
      <c r="P201" s="6">
        <f t="shared" si="61"/>
        <v>0</v>
      </c>
      <c r="Q201" s="6">
        <f t="shared" si="61"/>
        <v>0</v>
      </c>
      <c r="R201" s="6">
        <f t="shared" si="61"/>
        <v>0</v>
      </c>
      <c r="S201" s="6">
        <f t="shared" si="61"/>
        <v>0</v>
      </c>
      <c r="T201" s="6">
        <f t="shared" si="61"/>
        <v>6416</v>
      </c>
      <c r="U201" s="6">
        <f t="shared" si="61"/>
        <v>4137</v>
      </c>
      <c r="V201" s="6">
        <f t="shared" si="61"/>
        <v>2279</v>
      </c>
      <c r="W201" s="6">
        <f t="shared" si="61"/>
        <v>2279</v>
      </c>
    </row>
    <row r="202" customHeight="1" spans="1:23">
      <c r="A202" s="27">
        <v>22101</v>
      </c>
      <c r="B202" s="27" t="s">
        <v>1683</v>
      </c>
      <c r="C202" s="8">
        <v>95</v>
      </c>
      <c r="D202" s="6">
        <f>SUM(E202:S202)</f>
        <v>2662</v>
      </c>
      <c r="E202" s="8">
        <v>0</v>
      </c>
      <c r="F202" s="8">
        <v>2662</v>
      </c>
      <c r="G202" s="8">
        <v>0</v>
      </c>
      <c r="H202" s="11">
        <v>0</v>
      </c>
      <c r="I202" s="7">
        <v>0</v>
      </c>
      <c r="J202" s="8">
        <v>0</v>
      </c>
      <c r="K202" s="8">
        <v>0</v>
      </c>
      <c r="L202" s="7">
        <v>0</v>
      </c>
      <c r="M202" s="8">
        <v>0</v>
      </c>
      <c r="N202" s="8">
        <v>0</v>
      </c>
      <c r="O202" s="7">
        <v>0</v>
      </c>
      <c r="P202" s="8">
        <v>0</v>
      </c>
      <c r="Q202" s="7">
        <v>0</v>
      </c>
      <c r="R202" s="8">
        <v>0</v>
      </c>
      <c r="S202" s="8">
        <v>0</v>
      </c>
      <c r="T202" s="6">
        <f>C202+D202</f>
        <v>2757</v>
      </c>
      <c r="U202" s="6">
        <f>'L02'!C1207</f>
        <v>478</v>
      </c>
      <c r="V202" s="6">
        <f>T202-U202</f>
        <v>2279</v>
      </c>
      <c r="W202" s="7">
        <v>2279</v>
      </c>
    </row>
    <row r="203" customHeight="1" spans="1:23">
      <c r="A203" s="27">
        <v>22102</v>
      </c>
      <c r="B203" s="27" t="s">
        <v>1694</v>
      </c>
      <c r="C203" s="8">
        <v>3631</v>
      </c>
      <c r="D203" s="6">
        <f>SUM(E203:S203)</f>
        <v>28</v>
      </c>
      <c r="E203" s="8">
        <v>0</v>
      </c>
      <c r="F203" s="8">
        <v>28</v>
      </c>
      <c r="G203" s="8">
        <v>0</v>
      </c>
      <c r="H203" s="11">
        <v>0</v>
      </c>
      <c r="I203" s="7">
        <v>0</v>
      </c>
      <c r="J203" s="8">
        <v>0</v>
      </c>
      <c r="K203" s="8">
        <v>0</v>
      </c>
      <c r="L203" s="7">
        <v>0</v>
      </c>
      <c r="M203" s="8">
        <v>0</v>
      </c>
      <c r="N203" s="8">
        <v>0</v>
      </c>
      <c r="O203" s="7">
        <v>0</v>
      </c>
      <c r="P203" s="8">
        <v>0</v>
      </c>
      <c r="Q203" s="7">
        <v>0</v>
      </c>
      <c r="R203" s="8">
        <v>0</v>
      </c>
      <c r="S203" s="8">
        <v>0</v>
      </c>
      <c r="T203" s="6">
        <f>C203+D203</f>
        <v>3659</v>
      </c>
      <c r="U203" s="6">
        <f>'L02'!C1218</f>
        <v>3659</v>
      </c>
      <c r="V203" s="6">
        <f>T203-U203</f>
        <v>0</v>
      </c>
      <c r="W203" s="7">
        <v>0</v>
      </c>
    </row>
    <row r="204" customHeight="1" spans="1:23">
      <c r="A204" s="27">
        <v>22103</v>
      </c>
      <c r="B204" s="27" t="s">
        <v>1698</v>
      </c>
      <c r="C204" s="8">
        <v>0</v>
      </c>
      <c r="D204" s="6">
        <f>SUM(E204:S204)</f>
        <v>0</v>
      </c>
      <c r="E204" s="8">
        <v>0</v>
      </c>
      <c r="F204" s="8">
        <v>0</v>
      </c>
      <c r="G204" s="8">
        <v>0</v>
      </c>
      <c r="H204" s="11">
        <v>0</v>
      </c>
      <c r="I204" s="7">
        <v>0</v>
      </c>
      <c r="J204" s="8">
        <v>0</v>
      </c>
      <c r="K204" s="8">
        <v>0</v>
      </c>
      <c r="L204" s="7">
        <v>0</v>
      </c>
      <c r="M204" s="8">
        <v>0</v>
      </c>
      <c r="N204" s="8">
        <v>0</v>
      </c>
      <c r="O204" s="7">
        <v>0</v>
      </c>
      <c r="P204" s="8">
        <v>0</v>
      </c>
      <c r="Q204" s="7">
        <v>0</v>
      </c>
      <c r="R204" s="8">
        <v>0</v>
      </c>
      <c r="S204" s="8">
        <v>0</v>
      </c>
      <c r="T204" s="6">
        <f>C204+D204</f>
        <v>0</v>
      </c>
      <c r="U204" s="6">
        <f>'L02'!C1222</f>
        <v>0</v>
      </c>
      <c r="V204" s="6">
        <f>T204-U204</f>
        <v>0</v>
      </c>
      <c r="W204" s="7">
        <v>0</v>
      </c>
    </row>
    <row r="205" customHeight="1" spans="1:23">
      <c r="A205" s="27">
        <v>222</v>
      </c>
      <c r="B205" s="15" t="s">
        <v>1702</v>
      </c>
      <c r="C205" s="6">
        <f t="shared" ref="C205:W205" si="62">SUM(C206:C210)</f>
        <v>0</v>
      </c>
      <c r="D205" s="6">
        <f t="shared" si="62"/>
        <v>489</v>
      </c>
      <c r="E205" s="6">
        <f t="shared" si="62"/>
        <v>0</v>
      </c>
      <c r="F205" s="6">
        <f t="shared" si="62"/>
        <v>463</v>
      </c>
      <c r="G205" s="6">
        <f t="shared" si="62"/>
        <v>26</v>
      </c>
      <c r="H205" s="6">
        <f t="shared" si="62"/>
        <v>0</v>
      </c>
      <c r="I205" s="6">
        <f t="shared" si="62"/>
        <v>0</v>
      </c>
      <c r="J205" s="6">
        <f t="shared" si="62"/>
        <v>0</v>
      </c>
      <c r="K205" s="6">
        <f t="shared" si="62"/>
        <v>0</v>
      </c>
      <c r="L205" s="6">
        <f t="shared" si="62"/>
        <v>0</v>
      </c>
      <c r="M205" s="6">
        <f t="shared" si="62"/>
        <v>0</v>
      </c>
      <c r="N205" s="6">
        <f t="shared" si="62"/>
        <v>0</v>
      </c>
      <c r="O205" s="6">
        <f t="shared" si="62"/>
        <v>0</v>
      </c>
      <c r="P205" s="6">
        <f t="shared" si="62"/>
        <v>0</v>
      </c>
      <c r="Q205" s="6">
        <f t="shared" si="62"/>
        <v>0</v>
      </c>
      <c r="R205" s="6">
        <f t="shared" si="62"/>
        <v>0</v>
      </c>
      <c r="S205" s="6">
        <f t="shared" si="62"/>
        <v>0</v>
      </c>
      <c r="T205" s="6">
        <f t="shared" si="62"/>
        <v>489</v>
      </c>
      <c r="U205" s="6">
        <f t="shared" si="62"/>
        <v>489</v>
      </c>
      <c r="V205" s="6">
        <f t="shared" si="62"/>
        <v>0</v>
      </c>
      <c r="W205" s="6">
        <f t="shared" si="62"/>
        <v>0</v>
      </c>
    </row>
    <row r="206" customHeight="1" spans="1:23">
      <c r="A206" s="27">
        <v>22201</v>
      </c>
      <c r="B206" s="27" t="s">
        <v>1703</v>
      </c>
      <c r="C206" s="8">
        <v>0</v>
      </c>
      <c r="D206" s="6">
        <f>SUM(E206:S206)</f>
        <v>26</v>
      </c>
      <c r="E206" s="8">
        <v>0</v>
      </c>
      <c r="F206" s="8">
        <v>0</v>
      </c>
      <c r="G206" s="8">
        <v>26</v>
      </c>
      <c r="H206" s="11">
        <v>0</v>
      </c>
      <c r="I206" s="7">
        <v>0</v>
      </c>
      <c r="J206" s="8">
        <v>0</v>
      </c>
      <c r="K206" s="8">
        <v>0</v>
      </c>
      <c r="L206" s="7">
        <v>0</v>
      </c>
      <c r="M206" s="8">
        <v>0</v>
      </c>
      <c r="N206" s="8">
        <v>0</v>
      </c>
      <c r="O206" s="7">
        <v>0</v>
      </c>
      <c r="P206" s="8">
        <v>0</v>
      </c>
      <c r="Q206" s="7">
        <v>0</v>
      </c>
      <c r="R206" s="8">
        <v>0</v>
      </c>
      <c r="S206" s="8">
        <v>0</v>
      </c>
      <c r="T206" s="6">
        <f>C206+D206</f>
        <v>26</v>
      </c>
      <c r="U206" s="6">
        <f>'L02'!C1227</f>
        <v>26</v>
      </c>
      <c r="V206" s="6">
        <f>T206-U206</f>
        <v>0</v>
      </c>
      <c r="W206" s="7">
        <v>0</v>
      </c>
    </row>
    <row r="207" customHeight="1" spans="1:23">
      <c r="A207" s="27">
        <v>22202</v>
      </c>
      <c r="B207" s="27" t="s">
        <v>1714</v>
      </c>
      <c r="C207" s="8">
        <v>0</v>
      </c>
      <c r="D207" s="6">
        <f>SUM(E207:S207)</f>
        <v>0</v>
      </c>
      <c r="E207" s="8">
        <v>0</v>
      </c>
      <c r="F207" s="8">
        <v>0</v>
      </c>
      <c r="G207" s="8">
        <v>0</v>
      </c>
      <c r="H207" s="11">
        <v>0</v>
      </c>
      <c r="I207" s="7">
        <v>0</v>
      </c>
      <c r="J207" s="8">
        <v>0</v>
      </c>
      <c r="K207" s="8">
        <v>0</v>
      </c>
      <c r="L207" s="7">
        <v>0</v>
      </c>
      <c r="M207" s="8">
        <v>0</v>
      </c>
      <c r="N207" s="8">
        <v>0</v>
      </c>
      <c r="O207" s="7">
        <v>0</v>
      </c>
      <c r="P207" s="8">
        <v>0</v>
      </c>
      <c r="Q207" s="7">
        <v>0</v>
      </c>
      <c r="R207" s="8">
        <v>0</v>
      </c>
      <c r="S207" s="8">
        <v>0</v>
      </c>
      <c r="T207" s="6">
        <f>C207+D207</f>
        <v>0</v>
      </c>
      <c r="U207" s="6">
        <f>'L02'!C1242</f>
        <v>0</v>
      </c>
      <c r="V207" s="6">
        <f>T207-U207</f>
        <v>0</v>
      </c>
      <c r="W207" s="7">
        <v>0</v>
      </c>
    </row>
    <row r="208" customHeight="1" spans="1:23">
      <c r="A208" s="27">
        <v>22203</v>
      </c>
      <c r="B208" s="27" t="s">
        <v>1724</v>
      </c>
      <c r="C208" s="8">
        <v>0</v>
      </c>
      <c r="D208" s="6">
        <f>SUM(E208:S208)</f>
        <v>0</v>
      </c>
      <c r="E208" s="8">
        <v>0</v>
      </c>
      <c r="F208" s="8">
        <v>0</v>
      </c>
      <c r="G208" s="8">
        <v>0</v>
      </c>
      <c r="H208" s="11">
        <v>0</v>
      </c>
      <c r="I208" s="7">
        <v>0</v>
      </c>
      <c r="J208" s="8">
        <v>0</v>
      </c>
      <c r="K208" s="8">
        <v>0</v>
      </c>
      <c r="L208" s="7">
        <v>0</v>
      </c>
      <c r="M208" s="8">
        <v>0</v>
      </c>
      <c r="N208" s="8">
        <v>0</v>
      </c>
      <c r="O208" s="7">
        <v>0</v>
      </c>
      <c r="P208" s="8">
        <v>0</v>
      </c>
      <c r="Q208" s="7">
        <v>0</v>
      </c>
      <c r="R208" s="8">
        <v>0</v>
      </c>
      <c r="S208" s="8">
        <v>0</v>
      </c>
      <c r="T208" s="6">
        <f>C208+D208</f>
        <v>0</v>
      </c>
      <c r="U208" s="6">
        <f>'L02'!C1256</f>
        <v>0</v>
      </c>
      <c r="V208" s="6">
        <f>T208-U208</f>
        <v>0</v>
      </c>
      <c r="W208" s="7">
        <v>0</v>
      </c>
    </row>
    <row r="209" customHeight="1" spans="1:23">
      <c r="A209" s="27">
        <v>22204</v>
      </c>
      <c r="B209" s="27" t="s">
        <v>1729</v>
      </c>
      <c r="C209" s="8">
        <v>0</v>
      </c>
      <c r="D209" s="6">
        <f>SUM(E209:S209)</f>
        <v>0</v>
      </c>
      <c r="E209" s="8">
        <v>0</v>
      </c>
      <c r="F209" s="8">
        <v>0</v>
      </c>
      <c r="G209" s="8">
        <v>0</v>
      </c>
      <c r="H209" s="11">
        <v>0</v>
      </c>
      <c r="I209" s="7">
        <v>0</v>
      </c>
      <c r="J209" s="8">
        <v>0</v>
      </c>
      <c r="K209" s="8">
        <v>0</v>
      </c>
      <c r="L209" s="7">
        <v>0</v>
      </c>
      <c r="M209" s="8">
        <v>0</v>
      </c>
      <c r="N209" s="8">
        <v>0</v>
      </c>
      <c r="O209" s="7">
        <v>0</v>
      </c>
      <c r="P209" s="8">
        <v>0</v>
      </c>
      <c r="Q209" s="7">
        <v>0</v>
      </c>
      <c r="R209" s="8">
        <v>0</v>
      </c>
      <c r="S209" s="8">
        <v>0</v>
      </c>
      <c r="T209" s="6">
        <f>C209+D209</f>
        <v>0</v>
      </c>
      <c r="U209" s="6">
        <f>'L02'!C1261</f>
        <v>0</v>
      </c>
      <c r="V209" s="6">
        <f>T209-U209</f>
        <v>0</v>
      </c>
      <c r="W209" s="7">
        <v>0</v>
      </c>
    </row>
    <row r="210" customHeight="1" spans="1:23">
      <c r="A210" s="27">
        <v>22205</v>
      </c>
      <c r="B210" s="27" t="s">
        <v>1735</v>
      </c>
      <c r="C210" s="8">
        <v>0</v>
      </c>
      <c r="D210" s="6">
        <f>SUM(E210:S210)</f>
        <v>463</v>
      </c>
      <c r="E210" s="8">
        <v>0</v>
      </c>
      <c r="F210" s="8">
        <v>463</v>
      </c>
      <c r="G210" s="8">
        <v>0</v>
      </c>
      <c r="H210" s="11">
        <v>0</v>
      </c>
      <c r="I210" s="7">
        <v>0</v>
      </c>
      <c r="J210" s="8">
        <v>0</v>
      </c>
      <c r="K210" s="8">
        <v>0</v>
      </c>
      <c r="L210" s="7">
        <v>0</v>
      </c>
      <c r="M210" s="8">
        <v>0</v>
      </c>
      <c r="N210" s="8">
        <v>0</v>
      </c>
      <c r="O210" s="7">
        <v>0</v>
      </c>
      <c r="P210" s="8">
        <v>0</v>
      </c>
      <c r="Q210" s="7">
        <v>0</v>
      </c>
      <c r="R210" s="8">
        <v>0</v>
      </c>
      <c r="S210" s="8">
        <v>0</v>
      </c>
      <c r="T210" s="6">
        <f>C210+D210</f>
        <v>463</v>
      </c>
      <c r="U210" s="6">
        <f>'L02'!C1267</f>
        <v>463</v>
      </c>
      <c r="V210" s="6">
        <f>T210-U210</f>
        <v>0</v>
      </c>
      <c r="W210" s="7">
        <v>0</v>
      </c>
    </row>
    <row r="211" customHeight="1" spans="1:23">
      <c r="A211" s="27">
        <v>224</v>
      </c>
      <c r="B211" s="15" t="s">
        <v>1748</v>
      </c>
      <c r="C211" s="6">
        <f t="shared" ref="C211:W211" si="63">SUM(C212:C219)</f>
        <v>998</v>
      </c>
      <c r="D211" s="6">
        <f t="shared" si="63"/>
        <v>982</v>
      </c>
      <c r="E211" s="6">
        <f t="shared" si="63"/>
        <v>0</v>
      </c>
      <c r="F211" s="6">
        <f t="shared" si="63"/>
        <v>0</v>
      </c>
      <c r="G211" s="6">
        <f t="shared" si="63"/>
        <v>982</v>
      </c>
      <c r="H211" s="6">
        <f t="shared" si="63"/>
        <v>0</v>
      </c>
      <c r="I211" s="6">
        <f t="shared" si="63"/>
        <v>0</v>
      </c>
      <c r="J211" s="6">
        <f t="shared" si="63"/>
        <v>0</v>
      </c>
      <c r="K211" s="6">
        <f t="shared" si="63"/>
        <v>0</v>
      </c>
      <c r="L211" s="6">
        <f t="shared" si="63"/>
        <v>0</v>
      </c>
      <c r="M211" s="6">
        <f t="shared" si="63"/>
        <v>0</v>
      </c>
      <c r="N211" s="6">
        <f t="shared" si="63"/>
        <v>0</v>
      </c>
      <c r="O211" s="6">
        <f t="shared" si="63"/>
        <v>0</v>
      </c>
      <c r="P211" s="6">
        <f t="shared" si="63"/>
        <v>0</v>
      </c>
      <c r="Q211" s="6">
        <f t="shared" si="63"/>
        <v>0</v>
      </c>
      <c r="R211" s="6">
        <f t="shared" si="63"/>
        <v>0</v>
      </c>
      <c r="S211" s="6">
        <f t="shared" si="63"/>
        <v>0</v>
      </c>
      <c r="T211" s="6">
        <f t="shared" si="63"/>
        <v>1980</v>
      </c>
      <c r="U211" s="6">
        <f t="shared" si="63"/>
        <v>864</v>
      </c>
      <c r="V211" s="6">
        <f t="shared" si="63"/>
        <v>1116</v>
      </c>
      <c r="W211" s="6">
        <f t="shared" si="63"/>
        <v>1116</v>
      </c>
    </row>
    <row r="212" customHeight="1" spans="1:23">
      <c r="A212" s="27">
        <v>22401</v>
      </c>
      <c r="B212" s="27" t="s">
        <v>1749</v>
      </c>
      <c r="C212" s="8">
        <v>749</v>
      </c>
      <c r="D212" s="6">
        <f t="shared" ref="D212:D220" si="64">SUM(E212:S212)</f>
        <v>139</v>
      </c>
      <c r="E212" s="8">
        <v>0</v>
      </c>
      <c r="F212" s="8">
        <v>0</v>
      </c>
      <c r="G212" s="8">
        <v>0</v>
      </c>
      <c r="H212" s="11">
        <v>0</v>
      </c>
      <c r="I212" s="7">
        <v>0</v>
      </c>
      <c r="J212" s="8">
        <v>0</v>
      </c>
      <c r="K212" s="8">
        <v>0</v>
      </c>
      <c r="L212" s="7">
        <v>0</v>
      </c>
      <c r="M212" s="8">
        <v>139</v>
      </c>
      <c r="N212" s="8">
        <v>0</v>
      </c>
      <c r="O212" s="7">
        <v>0</v>
      </c>
      <c r="P212" s="8">
        <v>0</v>
      </c>
      <c r="Q212" s="7">
        <v>0</v>
      </c>
      <c r="R212" s="8">
        <v>0</v>
      </c>
      <c r="S212" s="8">
        <v>0</v>
      </c>
      <c r="T212" s="6">
        <f t="shared" ref="T212:T220" si="65">C212+D212</f>
        <v>888</v>
      </c>
      <c r="U212" s="6">
        <f>'L02'!C1281</f>
        <v>754</v>
      </c>
      <c r="V212" s="6">
        <f t="shared" ref="V212:V220" si="66">T212-U212</f>
        <v>134</v>
      </c>
      <c r="W212" s="7">
        <v>134</v>
      </c>
    </row>
    <row r="213" customHeight="1" spans="1:23">
      <c r="A213" s="27">
        <v>22402</v>
      </c>
      <c r="B213" s="27" t="s">
        <v>1757</v>
      </c>
      <c r="C213" s="8">
        <v>0</v>
      </c>
      <c r="D213" s="6">
        <f t="shared" si="64"/>
        <v>0</v>
      </c>
      <c r="E213" s="8">
        <v>0</v>
      </c>
      <c r="F213" s="8">
        <v>0</v>
      </c>
      <c r="G213" s="8">
        <v>0</v>
      </c>
      <c r="H213" s="11">
        <v>0</v>
      </c>
      <c r="I213" s="7">
        <v>0</v>
      </c>
      <c r="J213" s="8">
        <v>0</v>
      </c>
      <c r="K213" s="8">
        <v>0</v>
      </c>
      <c r="L213" s="7">
        <v>0</v>
      </c>
      <c r="M213" s="8">
        <v>0</v>
      </c>
      <c r="N213" s="8">
        <v>0</v>
      </c>
      <c r="O213" s="7">
        <v>0</v>
      </c>
      <c r="P213" s="8">
        <v>0</v>
      </c>
      <c r="Q213" s="7">
        <v>0</v>
      </c>
      <c r="R213" s="8">
        <v>0</v>
      </c>
      <c r="S213" s="8">
        <v>0</v>
      </c>
      <c r="T213" s="6">
        <f t="shared" si="65"/>
        <v>0</v>
      </c>
      <c r="U213" s="6">
        <f>'L02'!C1293</f>
        <v>0</v>
      </c>
      <c r="V213" s="6">
        <f t="shared" si="66"/>
        <v>0</v>
      </c>
      <c r="W213" s="7">
        <v>0</v>
      </c>
    </row>
    <row r="214" customHeight="1" spans="1:23">
      <c r="A214" s="27">
        <v>22403</v>
      </c>
      <c r="B214" s="27" t="s">
        <v>1760</v>
      </c>
      <c r="C214" s="8">
        <v>0</v>
      </c>
      <c r="D214" s="6">
        <f t="shared" si="64"/>
        <v>0</v>
      </c>
      <c r="E214" s="8">
        <v>0</v>
      </c>
      <c r="F214" s="8">
        <v>0</v>
      </c>
      <c r="G214" s="8">
        <v>0</v>
      </c>
      <c r="H214" s="11">
        <v>0</v>
      </c>
      <c r="I214" s="7">
        <v>0</v>
      </c>
      <c r="J214" s="8">
        <v>0</v>
      </c>
      <c r="K214" s="8">
        <v>0</v>
      </c>
      <c r="L214" s="7">
        <v>0</v>
      </c>
      <c r="M214" s="8">
        <v>0</v>
      </c>
      <c r="N214" s="8">
        <v>0</v>
      </c>
      <c r="O214" s="7">
        <v>0</v>
      </c>
      <c r="P214" s="8">
        <v>0</v>
      </c>
      <c r="Q214" s="7">
        <v>0</v>
      </c>
      <c r="R214" s="8">
        <v>0</v>
      </c>
      <c r="S214" s="8">
        <v>0</v>
      </c>
      <c r="T214" s="6">
        <f t="shared" si="65"/>
        <v>0</v>
      </c>
      <c r="U214" s="6">
        <f>'L02'!C1299</f>
        <v>0</v>
      </c>
      <c r="V214" s="6">
        <f t="shared" si="66"/>
        <v>0</v>
      </c>
      <c r="W214" s="7">
        <v>0</v>
      </c>
    </row>
    <row r="215" customHeight="1" spans="1:23">
      <c r="A215" s="27">
        <v>22404</v>
      </c>
      <c r="B215" s="27" t="s">
        <v>1763</v>
      </c>
      <c r="C215" s="8">
        <v>0</v>
      </c>
      <c r="D215" s="6">
        <f t="shared" si="64"/>
        <v>0</v>
      </c>
      <c r="E215" s="8">
        <v>0</v>
      </c>
      <c r="F215" s="8">
        <v>0</v>
      </c>
      <c r="G215" s="8">
        <v>0</v>
      </c>
      <c r="H215" s="11">
        <v>0</v>
      </c>
      <c r="I215" s="7">
        <v>0</v>
      </c>
      <c r="J215" s="8">
        <v>0</v>
      </c>
      <c r="K215" s="8">
        <v>0</v>
      </c>
      <c r="L215" s="7">
        <v>0</v>
      </c>
      <c r="M215" s="8">
        <v>0</v>
      </c>
      <c r="N215" s="8">
        <v>0</v>
      </c>
      <c r="O215" s="7">
        <v>0</v>
      </c>
      <c r="P215" s="8">
        <v>0</v>
      </c>
      <c r="Q215" s="7">
        <v>0</v>
      </c>
      <c r="R215" s="8">
        <v>0</v>
      </c>
      <c r="S215" s="8">
        <v>0</v>
      </c>
      <c r="T215" s="6">
        <f t="shared" si="65"/>
        <v>0</v>
      </c>
      <c r="U215" s="6">
        <f>'L02'!C1305</f>
        <v>0</v>
      </c>
      <c r="V215" s="6">
        <f t="shared" si="66"/>
        <v>0</v>
      </c>
      <c r="W215" s="7">
        <v>0</v>
      </c>
    </row>
    <row r="216" customHeight="1" spans="1:23">
      <c r="A216" s="27">
        <v>22405</v>
      </c>
      <c r="B216" s="27" t="s">
        <v>1767</v>
      </c>
      <c r="C216" s="8">
        <v>56</v>
      </c>
      <c r="D216" s="6">
        <f t="shared" si="64"/>
        <v>34</v>
      </c>
      <c r="E216" s="8">
        <v>0</v>
      </c>
      <c r="F216" s="8">
        <v>0</v>
      </c>
      <c r="G216" s="8">
        <v>0</v>
      </c>
      <c r="H216" s="11">
        <v>0</v>
      </c>
      <c r="I216" s="7">
        <v>0</v>
      </c>
      <c r="J216" s="8">
        <v>0</v>
      </c>
      <c r="K216" s="8">
        <v>0</v>
      </c>
      <c r="L216" s="7">
        <v>0</v>
      </c>
      <c r="M216" s="8">
        <v>34</v>
      </c>
      <c r="N216" s="8">
        <v>0</v>
      </c>
      <c r="O216" s="7">
        <v>0</v>
      </c>
      <c r="P216" s="8">
        <v>0</v>
      </c>
      <c r="Q216" s="7">
        <v>0</v>
      </c>
      <c r="R216" s="8">
        <v>0</v>
      </c>
      <c r="S216" s="8">
        <v>0</v>
      </c>
      <c r="T216" s="6">
        <f t="shared" si="65"/>
        <v>90</v>
      </c>
      <c r="U216" s="6">
        <f>'L02'!C1313</f>
        <v>90</v>
      </c>
      <c r="V216" s="6">
        <f t="shared" si="66"/>
        <v>0</v>
      </c>
      <c r="W216" s="7">
        <v>0</v>
      </c>
    </row>
    <row r="217" customHeight="1" spans="1:23">
      <c r="A217" s="27">
        <v>22406</v>
      </c>
      <c r="B217" s="27" t="s">
        <v>1777</v>
      </c>
      <c r="C217" s="8">
        <v>0</v>
      </c>
      <c r="D217" s="6">
        <f t="shared" si="64"/>
        <v>0</v>
      </c>
      <c r="E217" s="8">
        <v>0</v>
      </c>
      <c r="F217" s="8">
        <v>0</v>
      </c>
      <c r="G217" s="8">
        <v>0</v>
      </c>
      <c r="H217" s="11">
        <v>0</v>
      </c>
      <c r="I217" s="7">
        <v>0</v>
      </c>
      <c r="J217" s="8">
        <v>0</v>
      </c>
      <c r="K217" s="8">
        <v>0</v>
      </c>
      <c r="L217" s="7">
        <v>0</v>
      </c>
      <c r="M217" s="8">
        <v>0</v>
      </c>
      <c r="N217" s="8">
        <v>0</v>
      </c>
      <c r="O217" s="7">
        <v>0</v>
      </c>
      <c r="P217" s="8">
        <v>0</v>
      </c>
      <c r="Q217" s="7">
        <v>0</v>
      </c>
      <c r="R217" s="8">
        <v>0</v>
      </c>
      <c r="S217" s="8">
        <v>0</v>
      </c>
      <c r="T217" s="6">
        <f t="shared" si="65"/>
        <v>0</v>
      </c>
      <c r="U217" s="6">
        <f>'L02'!C1326</f>
        <v>0</v>
      </c>
      <c r="V217" s="6">
        <f t="shared" si="66"/>
        <v>0</v>
      </c>
      <c r="W217" s="7">
        <v>0</v>
      </c>
    </row>
    <row r="218" customHeight="1" spans="1:23">
      <c r="A218" s="27">
        <v>22407</v>
      </c>
      <c r="B218" s="27" t="s">
        <v>1781</v>
      </c>
      <c r="C218" s="8">
        <v>193</v>
      </c>
      <c r="D218" s="6">
        <f t="shared" si="64"/>
        <v>809</v>
      </c>
      <c r="E218" s="8">
        <v>0</v>
      </c>
      <c r="F218" s="8">
        <v>0</v>
      </c>
      <c r="G218" s="8">
        <v>982</v>
      </c>
      <c r="H218" s="11">
        <v>0</v>
      </c>
      <c r="I218" s="7">
        <v>0</v>
      </c>
      <c r="J218" s="8">
        <v>0</v>
      </c>
      <c r="K218" s="8">
        <v>0</v>
      </c>
      <c r="L218" s="7">
        <v>0</v>
      </c>
      <c r="M218" s="8">
        <v>-173</v>
      </c>
      <c r="N218" s="8">
        <v>0</v>
      </c>
      <c r="O218" s="7">
        <v>0</v>
      </c>
      <c r="P218" s="8">
        <v>0</v>
      </c>
      <c r="Q218" s="7">
        <v>0</v>
      </c>
      <c r="R218" s="8">
        <v>0</v>
      </c>
      <c r="S218" s="8">
        <v>0</v>
      </c>
      <c r="T218" s="6">
        <f t="shared" si="65"/>
        <v>1002</v>
      </c>
      <c r="U218" s="6">
        <f>'L02'!C1330</f>
        <v>20</v>
      </c>
      <c r="V218" s="6">
        <f t="shared" si="66"/>
        <v>982</v>
      </c>
      <c r="W218" s="7">
        <v>982</v>
      </c>
    </row>
    <row r="219" customHeight="1" spans="1:23">
      <c r="A219" s="27">
        <v>22499</v>
      </c>
      <c r="B219" s="27" t="s">
        <v>1787</v>
      </c>
      <c r="C219" s="8">
        <v>0</v>
      </c>
      <c r="D219" s="6">
        <f t="shared" si="64"/>
        <v>0</v>
      </c>
      <c r="E219" s="8">
        <v>0</v>
      </c>
      <c r="F219" s="8">
        <v>0</v>
      </c>
      <c r="G219" s="8">
        <v>0</v>
      </c>
      <c r="H219" s="11">
        <v>0</v>
      </c>
      <c r="I219" s="7">
        <v>0</v>
      </c>
      <c r="J219" s="8">
        <v>0</v>
      </c>
      <c r="K219" s="8">
        <v>0</v>
      </c>
      <c r="L219" s="7">
        <v>0</v>
      </c>
      <c r="M219" s="8">
        <v>0</v>
      </c>
      <c r="N219" s="8">
        <v>0</v>
      </c>
      <c r="O219" s="7">
        <v>0</v>
      </c>
      <c r="P219" s="8">
        <v>0</v>
      </c>
      <c r="Q219" s="7">
        <v>0</v>
      </c>
      <c r="R219" s="8">
        <v>0</v>
      </c>
      <c r="S219" s="8">
        <v>0</v>
      </c>
      <c r="T219" s="6">
        <f t="shared" si="65"/>
        <v>0</v>
      </c>
      <c r="U219" s="6">
        <f>'L02'!C1336</f>
        <v>0</v>
      </c>
      <c r="V219" s="6">
        <f t="shared" si="66"/>
        <v>0</v>
      </c>
      <c r="W219" s="7">
        <v>0</v>
      </c>
    </row>
    <row r="220" customHeight="1" spans="1:23">
      <c r="A220" s="27">
        <v>227</v>
      </c>
      <c r="B220" s="15" t="s">
        <v>2105</v>
      </c>
      <c r="C220" s="8">
        <v>1500</v>
      </c>
      <c r="D220" s="6">
        <f t="shared" si="64"/>
        <v>-1500</v>
      </c>
      <c r="E220" s="8">
        <v>0</v>
      </c>
      <c r="F220" s="8">
        <v>0</v>
      </c>
      <c r="G220" s="8">
        <v>0</v>
      </c>
      <c r="H220" s="11">
        <v>0</v>
      </c>
      <c r="I220" s="7">
        <v>0</v>
      </c>
      <c r="J220" s="8">
        <v>0</v>
      </c>
      <c r="K220" s="8">
        <v>0</v>
      </c>
      <c r="L220" s="7">
        <v>-1500</v>
      </c>
      <c r="M220" s="8">
        <v>0</v>
      </c>
      <c r="N220" s="8">
        <v>0</v>
      </c>
      <c r="O220" s="7">
        <v>0</v>
      </c>
      <c r="P220" s="8">
        <v>0</v>
      </c>
      <c r="Q220" s="7">
        <v>0</v>
      </c>
      <c r="R220" s="8">
        <v>0</v>
      </c>
      <c r="S220" s="8">
        <v>0</v>
      </c>
      <c r="T220" s="6">
        <f t="shared" si="65"/>
        <v>0</v>
      </c>
      <c r="U220" s="6">
        <f>ML!A37</f>
        <v>0</v>
      </c>
      <c r="V220" s="6">
        <f t="shared" si="66"/>
        <v>0</v>
      </c>
      <c r="W220" s="7">
        <v>0</v>
      </c>
    </row>
    <row r="221" ht="17.25" customHeight="1" spans="1:23">
      <c r="A221" s="27">
        <v>229</v>
      </c>
      <c r="B221" s="15" t="s">
        <v>1788</v>
      </c>
      <c r="C221" s="6">
        <f t="shared" ref="C221:W221" si="67">SUM(C222:C223)</f>
        <v>70</v>
      </c>
      <c r="D221" s="6">
        <f t="shared" si="67"/>
        <v>520</v>
      </c>
      <c r="E221" s="6">
        <f t="shared" si="67"/>
        <v>0</v>
      </c>
      <c r="F221" s="6">
        <f t="shared" si="67"/>
        <v>5711</v>
      </c>
      <c r="G221" s="6">
        <f t="shared" si="67"/>
        <v>50</v>
      </c>
      <c r="H221" s="6">
        <f t="shared" si="67"/>
        <v>0</v>
      </c>
      <c r="I221" s="6">
        <f t="shared" si="67"/>
        <v>1814</v>
      </c>
      <c r="J221" s="6">
        <f t="shared" si="67"/>
        <v>0</v>
      </c>
      <c r="K221" s="6">
        <f t="shared" si="67"/>
        <v>0</v>
      </c>
      <c r="L221" s="6">
        <f t="shared" si="67"/>
        <v>1500</v>
      </c>
      <c r="M221" s="6">
        <f t="shared" si="67"/>
        <v>644</v>
      </c>
      <c r="N221" s="6">
        <f t="shared" si="67"/>
        <v>0</v>
      </c>
      <c r="O221" s="6">
        <f t="shared" si="67"/>
        <v>0</v>
      </c>
      <c r="P221" s="6">
        <f t="shared" si="67"/>
        <v>0</v>
      </c>
      <c r="Q221" s="6">
        <f t="shared" si="67"/>
        <v>-1814</v>
      </c>
      <c r="R221" s="6">
        <f t="shared" si="67"/>
        <v>0</v>
      </c>
      <c r="S221" s="6">
        <f t="shared" si="67"/>
        <v>-7385</v>
      </c>
      <c r="T221" s="6">
        <f t="shared" si="67"/>
        <v>590</v>
      </c>
      <c r="U221" s="6">
        <f t="shared" si="67"/>
        <v>572</v>
      </c>
      <c r="V221" s="6">
        <f t="shared" si="67"/>
        <v>18</v>
      </c>
      <c r="W221" s="6">
        <f t="shared" si="67"/>
        <v>18</v>
      </c>
    </row>
    <row r="222" customHeight="1" spans="1:23">
      <c r="A222" s="27">
        <v>22902</v>
      </c>
      <c r="B222" s="27" t="s">
        <v>2106</v>
      </c>
      <c r="C222" s="8">
        <v>0</v>
      </c>
      <c r="D222" s="6">
        <f>SUM(E222:S222)</f>
        <v>0</v>
      </c>
      <c r="E222" s="8">
        <v>0</v>
      </c>
      <c r="F222" s="8">
        <v>0</v>
      </c>
      <c r="G222" s="8">
        <v>0</v>
      </c>
      <c r="H222" s="11">
        <v>0</v>
      </c>
      <c r="I222" s="7">
        <v>0</v>
      </c>
      <c r="J222" s="8">
        <v>0</v>
      </c>
      <c r="K222" s="8">
        <v>0</v>
      </c>
      <c r="L222" s="7">
        <v>0</v>
      </c>
      <c r="M222" s="8">
        <v>0</v>
      </c>
      <c r="N222" s="8">
        <v>0</v>
      </c>
      <c r="O222" s="7">
        <v>0</v>
      </c>
      <c r="P222" s="8">
        <v>0</v>
      </c>
      <c r="Q222" s="7">
        <v>0</v>
      </c>
      <c r="R222" s="8">
        <v>0</v>
      </c>
      <c r="S222" s="8">
        <v>0</v>
      </c>
      <c r="T222" s="6">
        <f>C222+D222</f>
        <v>0</v>
      </c>
      <c r="U222" s="6">
        <f>ML!A37</f>
        <v>0</v>
      </c>
      <c r="V222" s="6">
        <f>T222-U222</f>
        <v>0</v>
      </c>
      <c r="W222" s="7">
        <v>0</v>
      </c>
    </row>
    <row r="223" customHeight="1" spans="1:23">
      <c r="A223" s="27">
        <v>22999</v>
      </c>
      <c r="B223" s="27" t="s">
        <v>1789</v>
      </c>
      <c r="C223" s="8">
        <v>70</v>
      </c>
      <c r="D223" s="6">
        <f>SUM(E223:S223)</f>
        <v>520</v>
      </c>
      <c r="E223" s="8">
        <v>0</v>
      </c>
      <c r="F223" s="8">
        <v>5711</v>
      </c>
      <c r="G223" s="8">
        <v>50</v>
      </c>
      <c r="H223" s="11">
        <v>0</v>
      </c>
      <c r="I223" s="7">
        <v>1814</v>
      </c>
      <c r="J223" s="8">
        <v>0</v>
      </c>
      <c r="K223" s="8">
        <v>0</v>
      </c>
      <c r="L223" s="7">
        <v>1500</v>
      </c>
      <c r="M223" s="8">
        <v>644</v>
      </c>
      <c r="N223" s="8">
        <v>0</v>
      </c>
      <c r="O223" s="7">
        <v>0</v>
      </c>
      <c r="P223" s="8">
        <v>0</v>
      </c>
      <c r="Q223" s="7">
        <v>-1814</v>
      </c>
      <c r="R223" s="8">
        <v>0</v>
      </c>
      <c r="S223" s="8">
        <v>-7385</v>
      </c>
      <c r="T223" s="6">
        <f>C223+D223</f>
        <v>590</v>
      </c>
      <c r="U223" s="6">
        <f>'L02'!C1338</f>
        <v>572</v>
      </c>
      <c r="V223" s="6">
        <f>T223-U223</f>
        <v>18</v>
      </c>
      <c r="W223" s="7">
        <v>18</v>
      </c>
    </row>
    <row r="224" customHeight="1" spans="1:23">
      <c r="A224" s="27">
        <v>232</v>
      </c>
      <c r="B224" s="15" t="s">
        <v>1791</v>
      </c>
      <c r="C224" s="6">
        <f t="shared" ref="C224:W224" si="68">SUM(C225:C227)</f>
        <v>2544</v>
      </c>
      <c r="D224" s="6">
        <f t="shared" si="68"/>
        <v>-645</v>
      </c>
      <c r="E224" s="6">
        <f t="shared" si="68"/>
        <v>0</v>
      </c>
      <c r="F224" s="6">
        <f t="shared" si="68"/>
        <v>0</v>
      </c>
      <c r="G224" s="6">
        <f t="shared" si="68"/>
        <v>0</v>
      </c>
      <c r="H224" s="6">
        <f t="shared" si="68"/>
        <v>0</v>
      </c>
      <c r="I224" s="6">
        <f t="shared" si="68"/>
        <v>0</v>
      </c>
      <c r="J224" s="6">
        <f t="shared" si="68"/>
        <v>0</v>
      </c>
      <c r="K224" s="6">
        <f t="shared" si="68"/>
        <v>0</v>
      </c>
      <c r="L224" s="6">
        <f t="shared" si="68"/>
        <v>0</v>
      </c>
      <c r="M224" s="6">
        <f t="shared" si="68"/>
        <v>-645</v>
      </c>
      <c r="N224" s="6">
        <f t="shared" si="68"/>
        <v>0</v>
      </c>
      <c r="O224" s="6">
        <f t="shared" si="68"/>
        <v>0</v>
      </c>
      <c r="P224" s="6">
        <f t="shared" si="68"/>
        <v>0</v>
      </c>
      <c r="Q224" s="6">
        <f t="shared" si="68"/>
        <v>0</v>
      </c>
      <c r="R224" s="6">
        <f t="shared" si="68"/>
        <v>0</v>
      </c>
      <c r="S224" s="6">
        <f t="shared" si="68"/>
        <v>0</v>
      </c>
      <c r="T224" s="6">
        <f t="shared" si="68"/>
        <v>1899</v>
      </c>
      <c r="U224" s="6">
        <f t="shared" si="68"/>
        <v>1899</v>
      </c>
      <c r="V224" s="6">
        <f t="shared" si="68"/>
        <v>0</v>
      </c>
      <c r="W224" s="6">
        <f t="shared" si="68"/>
        <v>0</v>
      </c>
    </row>
    <row r="225" customHeight="1" spans="1:23">
      <c r="A225" s="27">
        <v>23201</v>
      </c>
      <c r="B225" s="27" t="s">
        <v>1792</v>
      </c>
      <c r="C225" s="8">
        <v>0</v>
      </c>
      <c r="D225" s="6">
        <f>SUM(E225:S225)</f>
        <v>0</v>
      </c>
      <c r="E225" s="8">
        <v>0</v>
      </c>
      <c r="F225" s="8">
        <v>0</v>
      </c>
      <c r="G225" s="8">
        <v>0</v>
      </c>
      <c r="H225" s="11">
        <v>0</v>
      </c>
      <c r="I225" s="7">
        <v>0</v>
      </c>
      <c r="J225" s="8">
        <v>0</v>
      </c>
      <c r="K225" s="8">
        <v>0</v>
      </c>
      <c r="L225" s="7">
        <v>0</v>
      </c>
      <c r="M225" s="8">
        <v>0</v>
      </c>
      <c r="N225" s="8">
        <v>0</v>
      </c>
      <c r="O225" s="7">
        <v>0</v>
      </c>
      <c r="P225" s="8">
        <v>0</v>
      </c>
      <c r="Q225" s="7">
        <v>0</v>
      </c>
      <c r="R225" s="8">
        <v>0</v>
      </c>
      <c r="S225" s="8">
        <v>0</v>
      </c>
      <c r="T225" s="6">
        <f>C225+D225</f>
        <v>0</v>
      </c>
      <c r="U225" s="6">
        <f>'L02'!C1341</f>
        <v>0</v>
      </c>
      <c r="V225" s="6">
        <f>T225-U225</f>
        <v>0</v>
      </c>
      <c r="W225" s="7">
        <v>0</v>
      </c>
    </row>
    <row r="226" customHeight="1" spans="1:23">
      <c r="A226" s="27">
        <v>23202</v>
      </c>
      <c r="B226" s="27" t="s">
        <v>1793</v>
      </c>
      <c r="C226" s="8">
        <v>0</v>
      </c>
      <c r="D226" s="6">
        <f>SUM(E226:S226)</f>
        <v>0</v>
      </c>
      <c r="E226" s="8">
        <v>0</v>
      </c>
      <c r="F226" s="8">
        <v>0</v>
      </c>
      <c r="G226" s="8">
        <v>0</v>
      </c>
      <c r="H226" s="11">
        <v>0</v>
      </c>
      <c r="I226" s="7">
        <v>0</v>
      </c>
      <c r="J226" s="8">
        <v>0</v>
      </c>
      <c r="K226" s="8">
        <v>0</v>
      </c>
      <c r="L226" s="7">
        <v>0</v>
      </c>
      <c r="M226" s="8">
        <v>0</v>
      </c>
      <c r="N226" s="8">
        <v>0</v>
      </c>
      <c r="O226" s="7">
        <v>0</v>
      </c>
      <c r="P226" s="8">
        <v>0</v>
      </c>
      <c r="Q226" s="7">
        <v>0</v>
      </c>
      <c r="R226" s="8">
        <v>0</v>
      </c>
      <c r="S226" s="8">
        <v>0</v>
      </c>
      <c r="T226" s="6">
        <f>C226+D226</f>
        <v>0</v>
      </c>
      <c r="U226" s="6">
        <f>'L02'!C1342</f>
        <v>0</v>
      </c>
      <c r="V226" s="6">
        <f>T226-U226</f>
        <v>0</v>
      </c>
      <c r="W226" s="7">
        <v>0</v>
      </c>
    </row>
    <row r="227" customHeight="1" spans="1:23">
      <c r="A227" s="27">
        <v>23203</v>
      </c>
      <c r="B227" s="27" t="s">
        <v>1794</v>
      </c>
      <c r="C227" s="8">
        <v>2544</v>
      </c>
      <c r="D227" s="6">
        <f>SUM(E227:S227)</f>
        <v>-645</v>
      </c>
      <c r="E227" s="8">
        <v>0</v>
      </c>
      <c r="F227" s="8">
        <v>0</v>
      </c>
      <c r="G227" s="8">
        <v>0</v>
      </c>
      <c r="H227" s="11">
        <v>0</v>
      </c>
      <c r="I227" s="7">
        <v>0</v>
      </c>
      <c r="J227" s="8">
        <v>0</v>
      </c>
      <c r="K227" s="8">
        <v>0</v>
      </c>
      <c r="L227" s="7">
        <v>0</v>
      </c>
      <c r="M227" s="8">
        <v>-645</v>
      </c>
      <c r="N227" s="8">
        <v>0</v>
      </c>
      <c r="O227" s="7">
        <v>0</v>
      </c>
      <c r="P227" s="8">
        <v>0</v>
      </c>
      <c r="Q227" s="7">
        <v>0</v>
      </c>
      <c r="R227" s="8">
        <v>0</v>
      </c>
      <c r="S227" s="8">
        <v>0</v>
      </c>
      <c r="T227" s="6">
        <f>C227+D227</f>
        <v>1899</v>
      </c>
      <c r="U227" s="6">
        <f>'L02'!C1343</f>
        <v>1899</v>
      </c>
      <c r="V227" s="6">
        <f>T227-U227</f>
        <v>0</v>
      </c>
      <c r="W227" s="7">
        <v>0</v>
      </c>
    </row>
    <row r="228" customHeight="1" spans="1:23">
      <c r="A228" s="27">
        <v>233</v>
      </c>
      <c r="B228" s="15" t="s">
        <v>1799</v>
      </c>
      <c r="C228" s="6">
        <f t="shared" ref="C228:W228" si="69">SUM(C229:C231)</f>
        <v>0</v>
      </c>
      <c r="D228" s="6">
        <f t="shared" si="69"/>
        <v>14</v>
      </c>
      <c r="E228" s="6">
        <f t="shared" si="69"/>
        <v>0</v>
      </c>
      <c r="F228" s="6">
        <f t="shared" si="69"/>
        <v>13</v>
      </c>
      <c r="G228" s="6">
        <f t="shared" si="69"/>
        <v>0</v>
      </c>
      <c r="H228" s="6">
        <f t="shared" si="69"/>
        <v>0</v>
      </c>
      <c r="I228" s="6">
        <f t="shared" si="69"/>
        <v>0</v>
      </c>
      <c r="J228" s="6">
        <f t="shared" si="69"/>
        <v>0</v>
      </c>
      <c r="K228" s="6">
        <f t="shared" si="69"/>
        <v>0</v>
      </c>
      <c r="L228" s="6">
        <f t="shared" si="69"/>
        <v>0</v>
      </c>
      <c r="M228" s="6">
        <f t="shared" si="69"/>
        <v>1</v>
      </c>
      <c r="N228" s="6">
        <f t="shared" si="69"/>
        <v>0</v>
      </c>
      <c r="O228" s="6">
        <f t="shared" si="69"/>
        <v>0</v>
      </c>
      <c r="P228" s="6">
        <f t="shared" si="69"/>
        <v>0</v>
      </c>
      <c r="Q228" s="6">
        <f t="shared" si="69"/>
        <v>0</v>
      </c>
      <c r="R228" s="6">
        <f t="shared" si="69"/>
        <v>0</v>
      </c>
      <c r="S228" s="6">
        <f t="shared" si="69"/>
        <v>0</v>
      </c>
      <c r="T228" s="6">
        <f t="shared" si="69"/>
        <v>14</v>
      </c>
      <c r="U228" s="6">
        <f t="shared" si="69"/>
        <v>14</v>
      </c>
      <c r="V228" s="6">
        <f t="shared" si="69"/>
        <v>0</v>
      </c>
      <c r="W228" s="6">
        <f t="shared" si="69"/>
        <v>0</v>
      </c>
    </row>
    <row r="229" customHeight="1" spans="1:23">
      <c r="A229" s="27">
        <v>23301</v>
      </c>
      <c r="B229" s="27" t="s">
        <v>1800</v>
      </c>
      <c r="C229" s="8">
        <v>0</v>
      </c>
      <c r="D229" s="6">
        <f>SUM(E229:S229)</f>
        <v>0</v>
      </c>
      <c r="E229" s="8">
        <v>0</v>
      </c>
      <c r="F229" s="8">
        <v>0</v>
      </c>
      <c r="G229" s="8">
        <v>0</v>
      </c>
      <c r="H229" s="11">
        <v>0</v>
      </c>
      <c r="I229" s="7">
        <v>0</v>
      </c>
      <c r="J229" s="8">
        <v>0</v>
      </c>
      <c r="K229" s="8">
        <v>0</v>
      </c>
      <c r="L229" s="7">
        <v>0</v>
      </c>
      <c r="M229" s="8">
        <v>0</v>
      </c>
      <c r="N229" s="8">
        <v>0</v>
      </c>
      <c r="O229" s="7">
        <v>0</v>
      </c>
      <c r="P229" s="8">
        <v>0</v>
      </c>
      <c r="Q229" s="7">
        <v>0</v>
      </c>
      <c r="R229" s="8">
        <v>0</v>
      </c>
      <c r="S229" s="8">
        <v>0</v>
      </c>
      <c r="T229" s="6">
        <f>C229+D229</f>
        <v>0</v>
      </c>
      <c r="U229" s="6">
        <f>'L02'!C1349</f>
        <v>0</v>
      </c>
      <c r="V229" s="6">
        <f>T229-U229</f>
        <v>0</v>
      </c>
      <c r="W229" s="7">
        <v>0</v>
      </c>
    </row>
    <row r="230" customHeight="1" spans="1:23">
      <c r="A230" s="27">
        <v>23302</v>
      </c>
      <c r="B230" s="27" t="s">
        <v>1801</v>
      </c>
      <c r="C230" s="8">
        <v>0</v>
      </c>
      <c r="D230" s="6">
        <f>SUM(E230:S230)</f>
        <v>0</v>
      </c>
      <c r="E230" s="8">
        <v>0</v>
      </c>
      <c r="F230" s="8">
        <v>0</v>
      </c>
      <c r="G230" s="8">
        <v>0</v>
      </c>
      <c r="H230" s="11">
        <v>0</v>
      </c>
      <c r="I230" s="7">
        <v>0</v>
      </c>
      <c r="J230" s="8">
        <v>0</v>
      </c>
      <c r="K230" s="8">
        <v>0</v>
      </c>
      <c r="L230" s="7">
        <v>0</v>
      </c>
      <c r="M230" s="8">
        <v>0</v>
      </c>
      <c r="N230" s="8">
        <v>0</v>
      </c>
      <c r="O230" s="7">
        <v>0</v>
      </c>
      <c r="P230" s="8">
        <v>0</v>
      </c>
      <c r="Q230" s="7">
        <v>0</v>
      </c>
      <c r="R230" s="8">
        <v>0</v>
      </c>
      <c r="S230" s="8">
        <v>0</v>
      </c>
      <c r="T230" s="6">
        <f>C230+D230</f>
        <v>0</v>
      </c>
      <c r="U230" s="6">
        <f>'L02'!C1350</f>
        <v>0</v>
      </c>
      <c r="V230" s="6">
        <f>T230-U230</f>
        <v>0</v>
      </c>
      <c r="W230" s="7">
        <v>0</v>
      </c>
    </row>
    <row r="231" customHeight="1" spans="1:23">
      <c r="A231" s="27">
        <v>23303</v>
      </c>
      <c r="B231" s="27" t="s">
        <v>1802</v>
      </c>
      <c r="C231" s="8">
        <v>0</v>
      </c>
      <c r="D231" s="6">
        <f>SUM(E231:S231)</f>
        <v>14</v>
      </c>
      <c r="E231" s="8">
        <v>0</v>
      </c>
      <c r="F231" s="8">
        <v>13</v>
      </c>
      <c r="G231" s="8">
        <v>0</v>
      </c>
      <c r="H231" s="11">
        <v>0</v>
      </c>
      <c r="I231" s="7">
        <v>0</v>
      </c>
      <c r="J231" s="8">
        <v>0</v>
      </c>
      <c r="K231" s="8">
        <v>0</v>
      </c>
      <c r="L231" s="7">
        <v>0</v>
      </c>
      <c r="M231" s="8">
        <v>1</v>
      </c>
      <c r="N231" s="8">
        <v>0</v>
      </c>
      <c r="O231" s="7">
        <v>0</v>
      </c>
      <c r="P231" s="8">
        <v>0</v>
      </c>
      <c r="Q231" s="7">
        <v>0</v>
      </c>
      <c r="R231" s="8">
        <v>0</v>
      </c>
      <c r="S231" s="8">
        <v>0</v>
      </c>
      <c r="T231" s="6">
        <f>C231+D231</f>
        <v>14</v>
      </c>
      <c r="U231" s="6">
        <f>'L02'!C1351</f>
        <v>14</v>
      </c>
      <c r="V231" s="6">
        <f>T231-U231</f>
        <v>0</v>
      </c>
      <c r="W231" s="7">
        <v>0</v>
      </c>
    </row>
  </sheetData>
  <mergeCells count="27">
    <mergeCell ref="A1:W1"/>
    <mergeCell ref="A2:W2"/>
    <mergeCell ref="A3:W3"/>
    <mergeCell ref="D4:S4"/>
    <mergeCell ref="A4:A6"/>
    <mergeCell ref="B4:B6"/>
    <mergeCell ref="C4:C6"/>
    <mergeCell ref="D5:D6"/>
    <mergeCell ref="E5:E6"/>
    <mergeCell ref="F5:F6"/>
    <mergeCell ref="G5:G6"/>
    <mergeCell ref="H5:H6"/>
    <mergeCell ref="I5:I6"/>
    <mergeCell ref="J5:J6"/>
    <mergeCell ref="K5:K6"/>
    <mergeCell ref="L5:L6"/>
    <mergeCell ref="M5:M6"/>
    <mergeCell ref="N5:N6"/>
    <mergeCell ref="O5:O6"/>
    <mergeCell ref="P5:P6"/>
    <mergeCell ref="Q5:Q6"/>
    <mergeCell ref="R5:R6"/>
    <mergeCell ref="S5:S6"/>
    <mergeCell ref="T4:T6"/>
    <mergeCell ref="U4:U6"/>
    <mergeCell ref="V4:V6"/>
    <mergeCell ref="W4:W6"/>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showGridLines="0" showZeros="0" zoomScaleSheetLayoutView="60" workbookViewId="0">
      <selection activeCell="A1" sqref="A1"/>
    </sheetView>
  </sheetViews>
  <sheetFormatPr defaultColWidth="12.1833333333333" defaultRowHeight="17" customHeight="1" outlineLevelCol="4"/>
  <cols>
    <col min="1" max="5" width="23.125" customWidth="1"/>
    <col min="6" max="16384" width="12.1833333333333" customWidth="1"/>
  </cols>
  <sheetData>
    <row r="1" ht="19.8" customHeight="1" spans="1:5">
      <c r="A1" s="28"/>
      <c r="B1" s="28"/>
      <c r="C1" s="28"/>
      <c r="D1" s="28"/>
      <c r="E1" s="28"/>
    </row>
    <row r="2" ht="19.8" customHeight="1" spans="1:5">
      <c r="A2" s="28"/>
      <c r="B2" s="28"/>
      <c r="C2" s="28"/>
      <c r="D2" s="28"/>
      <c r="E2" s="28"/>
    </row>
    <row r="3" ht="19.8" customHeight="1" spans="1:5">
      <c r="A3" s="28"/>
      <c r="B3" s="28"/>
      <c r="C3" s="28"/>
      <c r="D3" s="28"/>
      <c r="E3" s="28"/>
    </row>
    <row r="4" ht="19.8" customHeight="1" spans="1:5">
      <c r="A4" s="28"/>
      <c r="B4" s="28"/>
      <c r="C4" s="28"/>
      <c r="D4" s="28"/>
      <c r="E4" s="28"/>
    </row>
    <row r="5" ht="19.8" customHeight="1" spans="1:5">
      <c r="A5" s="28"/>
      <c r="B5" s="28"/>
      <c r="C5" s="28"/>
      <c r="D5" s="28"/>
      <c r="E5" s="28"/>
    </row>
    <row r="6" ht="19.8" customHeight="1" spans="1:5">
      <c r="A6" s="28"/>
      <c r="B6" s="28"/>
      <c r="C6" s="28"/>
      <c r="D6" s="28"/>
      <c r="E6" s="28"/>
    </row>
    <row r="7" ht="19.8" customHeight="1" spans="1:5">
      <c r="A7" s="28"/>
      <c r="B7" s="28"/>
      <c r="C7" s="28"/>
      <c r="D7" s="28"/>
      <c r="E7" s="28"/>
    </row>
    <row r="8" ht="19.8" customHeight="1" spans="1:5">
      <c r="A8" s="28"/>
      <c r="B8" s="28"/>
      <c r="C8" s="28"/>
      <c r="D8" s="28"/>
      <c r="E8" s="28"/>
    </row>
    <row r="9" ht="46.5" customHeight="1" spans="1:5">
      <c r="A9" s="29" t="s">
        <v>59</v>
      </c>
      <c r="B9" s="29"/>
      <c r="C9" s="29"/>
      <c r="D9" s="29"/>
      <c r="E9" s="29"/>
    </row>
    <row r="10" ht="19.8" customHeight="1" spans="1:5">
      <c r="A10" s="28"/>
      <c r="B10" s="28"/>
      <c r="C10" s="28"/>
      <c r="D10" s="28"/>
      <c r="E10" s="28"/>
    </row>
    <row r="11" ht="19.8" customHeight="1" spans="1:5">
      <c r="A11" s="28"/>
      <c r="B11" s="28"/>
      <c r="C11" s="28"/>
      <c r="D11" s="28"/>
      <c r="E11" s="28"/>
    </row>
    <row r="12" ht="19.8" customHeight="1" spans="1:5">
      <c r="A12" s="28"/>
      <c r="B12" s="28"/>
      <c r="C12" s="28"/>
      <c r="D12" s="28"/>
      <c r="E12" s="28"/>
    </row>
    <row r="13" ht="19.8" customHeight="1" spans="1:5">
      <c r="A13" s="28"/>
      <c r="B13" s="28"/>
      <c r="C13" s="28"/>
      <c r="D13" s="28"/>
      <c r="E13" s="28"/>
    </row>
    <row r="14" ht="19.8" customHeight="1" spans="1:5">
      <c r="A14" s="28"/>
      <c r="B14" s="28"/>
      <c r="C14" s="28"/>
      <c r="D14" s="28"/>
      <c r="E14" s="28"/>
    </row>
    <row r="15" ht="19.8" customHeight="1" spans="1:5">
      <c r="A15" s="28"/>
      <c r="B15" s="28"/>
      <c r="C15" s="28"/>
      <c r="D15" s="28"/>
      <c r="E15" s="28"/>
    </row>
    <row r="16" ht="19.8" customHeight="1" spans="1:5">
      <c r="A16" s="28"/>
      <c r="B16" s="28"/>
      <c r="C16" s="28"/>
      <c r="D16" s="28"/>
      <c r="E16" s="28"/>
    </row>
    <row r="17" ht="19.8" customHeight="1" spans="1:5">
      <c r="A17" s="28"/>
      <c r="B17" s="28"/>
      <c r="C17" s="28"/>
      <c r="D17" s="28"/>
      <c r="E17" s="28"/>
    </row>
    <row r="18" ht="19.8" customHeight="1" spans="1:5">
      <c r="A18" s="28"/>
      <c r="B18" s="28"/>
      <c r="C18" s="28"/>
      <c r="D18" s="28"/>
      <c r="E18" s="28"/>
    </row>
    <row r="19" ht="19.8" customHeight="1" spans="1:5">
      <c r="A19" s="28"/>
      <c r="B19" s="28"/>
      <c r="C19" s="28"/>
      <c r="D19" s="28"/>
      <c r="E19" s="28"/>
    </row>
    <row r="20" ht="19.8" customHeight="1" spans="1:5">
      <c r="A20" s="28"/>
      <c r="B20" s="28"/>
      <c r="C20" s="28"/>
      <c r="D20" s="28"/>
      <c r="E20" s="28"/>
    </row>
  </sheetData>
  <mergeCells count="1">
    <mergeCell ref="A9:E9"/>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5"/>
  <sheetViews>
    <sheetView showGridLines="0" showZeros="0" zoomScaleSheetLayoutView="60" workbookViewId="0">
      <selection activeCell="A1" sqref="A1:C1"/>
    </sheetView>
  </sheetViews>
  <sheetFormatPr defaultColWidth="12.1833333333333" defaultRowHeight="15.55" customHeight="1" outlineLevelCol="2"/>
  <cols>
    <col min="1" max="1" width="10.75" customWidth="1"/>
    <col min="2" max="2" width="59" customWidth="1"/>
    <col min="3" max="3" width="22.4833333333333" customWidth="1"/>
    <col min="4" max="16384" width="12.1833333333333" customWidth="1"/>
  </cols>
  <sheetData>
    <row r="1" ht="40.5" customHeight="1" spans="1:3">
      <c r="A1" s="13" t="s">
        <v>2107</v>
      </c>
      <c r="B1" s="13"/>
      <c r="C1" s="13"/>
    </row>
    <row r="2" ht="17" customHeight="1" spans="1:3">
      <c r="A2" s="31"/>
      <c r="B2" s="31"/>
      <c r="C2" s="32" t="s">
        <v>57</v>
      </c>
    </row>
    <row r="3" ht="17" customHeight="1" spans="1:3">
      <c r="A3" s="31"/>
      <c r="B3" s="31"/>
      <c r="C3" s="32" t="s">
        <v>96</v>
      </c>
    </row>
    <row r="4" ht="17" customHeight="1" spans="1:3">
      <c r="A4" s="4" t="s">
        <v>97</v>
      </c>
      <c r="B4" s="4" t="s">
        <v>98</v>
      </c>
      <c r="C4" s="4" t="s">
        <v>99</v>
      </c>
    </row>
    <row r="5" ht="17.25" customHeight="1" spans="1:3">
      <c r="A5" s="15"/>
      <c r="B5" s="4" t="s">
        <v>2108</v>
      </c>
      <c r="C5" s="6">
        <f>SUM(C6,C56)</f>
        <v>5985</v>
      </c>
    </row>
    <row r="6" ht="17.25" customHeight="1" spans="1:3">
      <c r="A6" s="27">
        <v>10301</v>
      </c>
      <c r="B6" s="21" t="s">
        <v>2109</v>
      </c>
      <c r="C6" s="6">
        <f>SUM(C7,C10:C18,C24:C25,C28:C31,C34:C36,C39:C43,C46:C47,C55)</f>
        <v>5985</v>
      </c>
    </row>
    <row r="7" ht="17.25" customHeight="1" spans="1:3">
      <c r="A7" s="27">
        <v>1030102</v>
      </c>
      <c r="B7" s="21" t="s">
        <v>2110</v>
      </c>
      <c r="C7" s="6">
        <f>SUM(C8:C9)</f>
        <v>0</v>
      </c>
    </row>
    <row r="8" ht="17.25" customHeight="1" spans="1:3">
      <c r="A8" s="27">
        <v>103010201</v>
      </c>
      <c r="B8" s="5" t="s">
        <v>2111</v>
      </c>
      <c r="C8" s="7">
        <v>0</v>
      </c>
    </row>
    <row r="9" ht="17.25" customHeight="1" spans="1:3">
      <c r="A9" s="27">
        <v>103010202</v>
      </c>
      <c r="B9" s="5" t="s">
        <v>2112</v>
      </c>
      <c r="C9" s="7">
        <v>0</v>
      </c>
    </row>
    <row r="10" ht="17.25" customHeight="1" spans="1:3">
      <c r="A10" s="27">
        <v>1030106</v>
      </c>
      <c r="B10" s="21" t="s">
        <v>2113</v>
      </c>
      <c r="C10" s="7">
        <v>0</v>
      </c>
    </row>
    <row r="11" ht="17.25" customHeight="1" spans="1:3">
      <c r="A11" s="27">
        <v>1030110</v>
      </c>
      <c r="B11" s="21" t="s">
        <v>2114</v>
      </c>
      <c r="C11" s="7">
        <v>0</v>
      </c>
    </row>
    <row r="12" ht="17.25" customHeight="1" spans="1:3">
      <c r="A12" s="27">
        <v>1030112</v>
      </c>
      <c r="B12" s="21" t="s">
        <v>2115</v>
      </c>
      <c r="C12" s="7">
        <v>0</v>
      </c>
    </row>
    <row r="13" ht="17.25" customHeight="1" spans="1:3">
      <c r="A13" s="27">
        <v>1030115</v>
      </c>
      <c r="B13" s="21" t="s">
        <v>2116</v>
      </c>
      <c r="C13" s="7">
        <v>0</v>
      </c>
    </row>
    <row r="14" ht="17.25" customHeight="1" spans="1:3">
      <c r="A14" s="27">
        <v>1030121</v>
      </c>
      <c r="B14" s="21" t="s">
        <v>2117</v>
      </c>
      <c r="C14" s="7">
        <v>0</v>
      </c>
    </row>
    <row r="15" ht="17.25" customHeight="1" spans="1:3">
      <c r="A15" s="27">
        <v>1030129</v>
      </c>
      <c r="B15" s="21" t="s">
        <v>2118</v>
      </c>
      <c r="C15" s="7">
        <v>0</v>
      </c>
    </row>
    <row r="16" ht="17.25" customHeight="1" spans="1:3">
      <c r="A16" s="27">
        <v>1030146</v>
      </c>
      <c r="B16" s="21" t="s">
        <v>2119</v>
      </c>
      <c r="C16" s="7">
        <v>390</v>
      </c>
    </row>
    <row r="17" ht="17.25" customHeight="1" spans="1:3">
      <c r="A17" s="27">
        <v>1030147</v>
      </c>
      <c r="B17" s="21" t="s">
        <v>2120</v>
      </c>
      <c r="C17" s="7">
        <v>4</v>
      </c>
    </row>
    <row r="18" ht="17.25" customHeight="1" spans="1:3">
      <c r="A18" s="27">
        <v>1030148</v>
      </c>
      <c r="B18" s="21" t="s">
        <v>2121</v>
      </c>
      <c r="C18" s="6">
        <f>SUM(C19:C23)</f>
        <v>3548</v>
      </c>
    </row>
    <row r="19" ht="17.25" customHeight="1" spans="1:3">
      <c r="A19" s="27">
        <v>103014801</v>
      </c>
      <c r="B19" s="5" t="s">
        <v>2122</v>
      </c>
      <c r="C19" s="7">
        <v>3497</v>
      </c>
    </row>
    <row r="20" ht="17.25" customHeight="1" spans="1:3">
      <c r="A20" s="27">
        <v>103014802</v>
      </c>
      <c r="B20" s="5" t="s">
        <v>2123</v>
      </c>
      <c r="C20" s="7">
        <v>20</v>
      </c>
    </row>
    <row r="21" ht="17.25" customHeight="1" spans="1:3">
      <c r="A21" s="27">
        <v>103014803</v>
      </c>
      <c r="B21" s="5" t="s">
        <v>2124</v>
      </c>
      <c r="C21" s="7">
        <v>13</v>
      </c>
    </row>
    <row r="22" ht="17.25" customHeight="1" spans="1:3">
      <c r="A22" s="27">
        <v>103014898</v>
      </c>
      <c r="B22" s="5" t="s">
        <v>2125</v>
      </c>
      <c r="C22" s="7">
        <v>0</v>
      </c>
    </row>
    <row r="23" ht="17.25" customHeight="1" spans="1:3">
      <c r="A23" s="27">
        <v>103014899</v>
      </c>
      <c r="B23" s="5" t="s">
        <v>2126</v>
      </c>
      <c r="C23" s="7">
        <v>18</v>
      </c>
    </row>
    <row r="24" ht="17.25" customHeight="1" spans="1:3">
      <c r="A24" s="27">
        <v>1030149</v>
      </c>
      <c r="B24" s="21" t="s">
        <v>2127</v>
      </c>
      <c r="C24" s="7">
        <v>0</v>
      </c>
    </row>
    <row r="25" ht="17.25" customHeight="1" spans="1:3">
      <c r="A25" s="27">
        <v>1030150</v>
      </c>
      <c r="B25" s="21" t="s">
        <v>2128</v>
      </c>
      <c r="C25" s="6">
        <f>SUM(C26:C27)</f>
        <v>0</v>
      </c>
    </row>
    <row r="26" ht="17.25" customHeight="1" spans="1:3">
      <c r="A26" s="27">
        <v>103015001</v>
      </c>
      <c r="B26" s="5" t="s">
        <v>2129</v>
      </c>
      <c r="C26" s="7">
        <v>0</v>
      </c>
    </row>
    <row r="27" ht="17.25" customHeight="1" spans="1:3">
      <c r="A27" s="27">
        <v>103015002</v>
      </c>
      <c r="B27" s="5" t="s">
        <v>2130</v>
      </c>
      <c r="C27" s="7">
        <v>0</v>
      </c>
    </row>
    <row r="28" ht="17.25" customHeight="1" spans="1:3">
      <c r="A28" s="27">
        <v>1030152</v>
      </c>
      <c r="B28" s="21" t="s">
        <v>2131</v>
      </c>
      <c r="C28" s="7">
        <v>0</v>
      </c>
    </row>
    <row r="29" ht="17.25" customHeight="1" spans="1:3">
      <c r="A29" s="27">
        <v>1030153</v>
      </c>
      <c r="B29" s="21" t="s">
        <v>2132</v>
      </c>
      <c r="C29" s="7">
        <v>0</v>
      </c>
    </row>
    <row r="30" ht="17.25" customHeight="1" spans="1:3">
      <c r="A30" s="27">
        <v>1030154</v>
      </c>
      <c r="B30" s="21" t="s">
        <v>2133</v>
      </c>
      <c r="C30" s="7">
        <v>0</v>
      </c>
    </row>
    <row r="31" ht="17.25" customHeight="1" spans="1:3">
      <c r="A31" s="27">
        <v>1030155</v>
      </c>
      <c r="B31" s="21" t="s">
        <v>2134</v>
      </c>
      <c r="C31" s="6">
        <f>SUM(C32:C33)</f>
        <v>0</v>
      </c>
    </row>
    <row r="32" ht="17.25" customHeight="1" spans="1:3">
      <c r="A32" s="27">
        <v>103015501</v>
      </c>
      <c r="B32" s="5" t="s">
        <v>2135</v>
      </c>
      <c r="C32" s="7">
        <v>0</v>
      </c>
    </row>
    <row r="33" ht="17.25" customHeight="1" spans="1:3">
      <c r="A33" s="27">
        <v>103015502</v>
      </c>
      <c r="B33" s="5" t="s">
        <v>2136</v>
      </c>
      <c r="C33" s="7">
        <v>0</v>
      </c>
    </row>
    <row r="34" ht="17.25" customHeight="1" spans="1:3">
      <c r="A34" s="27">
        <v>1030156</v>
      </c>
      <c r="B34" s="21" t="s">
        <v>2137</v>
      </c>
      <c r="C34" s="7">
        <v>2034</v>
      </c>
    </row>
    <row r="35" ht="17.25" customHeight="1" spans="1:3">
      <c r="A35" s="27">
        <v>1030157</v>
      </c>
      <c r="B35" s="21" t="s">
        <v>2138</v>
      </c>
      <c r="C35" s="7">
        <v>0</v>
      </c>
    </row>
    <row r="36" ht="17.25" customHeight="1" spans="1:3">
      <c r="A36" s="27">
        <v>1030158</v>
      </c>
      <c r="B36" s="21" t="s">
        <v>2139</v>
      </c>
      <c r="C36" s="6">
        <f>SUM(C37:C38)</f>
        <v>0</v>
      </c>
    </row>
    <row r="37" ht="17.25" customHeight="1" spans="1:3">
      <c r="A37" s="27">
        <v>103015801</v>
      </c>
      <c r="B37" s="5" t="s">
        <v>2140</v>
      </c>
      <c r="C37" s="7">
        <v>0</v>
      </c>
    </row>
    <row r="38" ht="17.25" customHeight="1" spans="1:3">
      <c r="A38" s="27">
        <v>103015803</v>
      </c>
      <c r="B38" s="5" t="s">
        <v>2141</v>
      </c>
      <c r="C38" s="7">
        <v>0</v>
      </c>
    </row>
    <row r="39" ht="17.25" customHeight="1" spans="1:3">
      <c r="A39" s="27">
        <v>1030159</v>
      </c>
      <c r="B39" s="21" t="s">
        <v>2142</v>
      </c>
      <c r="C39" s="7">
        <v>0</v>
      </c>
    </row>
    <row r="40" ht="17.25" customHeight="1" spans="1:3">
      <c r="A40" s="27">
        <v>1030166</v>
      </c>
      <c r="B40" s="21" t="s">
        <v>2143</v>
      </c>
      <c r="C40" s="7">
        <v>0</v>
      </c>
    </row>
    <row r="41" ht="17.25" customHeight="1" spans="1:3">
      <c r="A41" s="27">
        <v>1030168</v>
      </c>
      <c r="B41" s="21" t="s">
        <v>2144</v>
      </c>
      <c r="C41" s="7">
        <v>0</v>
      </c>
    </row>
    <row r="42" ht="17.25" customHeight="1" spans="1:3">
      <c r="A42" s="27">
        <v>1030171</v>
      </c>
      <c r="B42" s="21" t="s">
        <v>2145</v>
      </c>
      <c r="C42" s="7">
        <v>0</v>
      </c>
    </row>
    <row r="43" ht="17.25" customHeight="1" spans="1:3">
      <c r="A43" s="27">
        <v>1030175</v>
      </c>
      <c r="B43" s="21" t="s">
        <v>2146</v>
      </c>
      <c r="C43" s="6">
        <f>SUM(C44:C45)</f>
        <v>0</v>
      </c>
    </row>
    <row r="44" ht="17.25" customHeight="1" spans="1:3">
      <c r="A44" s="27">
        <v>103017501</v>
      </c>
      <c r="B44" s="5" t="s">
        <v>2147</v>
      </c>
      <c r="C44" s="7">
        <v>0</v>
      </c>
    </row>
    <row r="45" ht="17.25" customHeight="1" spans="1:3">
      <c r="A45" s="27">
        <v>103017502</v>
      </c>
      <c r="B45" s="5" t="s">
        <v>2148</v>
      </c>
      <c r="C45" s="7">
        <v>0</v>
      </c>
    </row>
    <row r="46" ht="17.25" customHeight="1" spans="1:3">
      <c r="A46" s="27">
        <v>1030178</v>
      </c>
      <c r="B46" s="21" t="s">
        <v>2149</v>
      </c>
      <c r="C46" s="7">
        <v>0</v>
      </c>
    </row>
    <row r="47" ht="17.25" customHeight="1" spans="1:3">
      <c r="A47" s="27">
        <v>1030180</v>
      </c>
      <c r="B47" s="21" t="s">
        <v>2150</v>
      </c>
      <c r="C47" s="6">
        <f>SUM(C48:C54)</f>
        <v>0</v>
      </c>
    </row>
    <row r="48" ht="17.25" customHeight="1" spans="1:3">
      <c r="A48" s="27">
        <v>103018001</v>
      </c>
      <c r="B48" s="5" t="s">
        <v>2151</v>
      </c>
      <c r="C48" s="7">
        <v>0</v>
      </c>
    </row>
    <row r="49" ht="17.25" customHeight="1" spans="1:3">
      <c r="A49" s="27">
        <v>103018002</v>
      </c>
      <c r="B49" s="5" t="s">
        <v>2152</v>
      </c>
      <c r="C49" s="7">
        <v>0</v>
      </c>
    </row>
    <row r="50" ht="17.25" customHeight="1" spans="1:3">
      <c r="A50" s="27">
        <v>103018003</v>
      </c>
      <c r="B50" s="5" t="s">
        <v>2153</v>
      </c>
      <c r="C50" s="7">
        <v>0</v>
      </c>
    </row>
    <row r="51" ht="17.25" customHeight="1" spans="1:3">
      <c r="A51" s="27">
        <v>103018004</v>
      </c>
      <c r="B51" s="5" t="s">
        <v>2154</v>
      </c>
      <c r="C51" s="7">
        <v>0</v>
      </c>
    </row>
    <row r="52" ht="17.25" customHeight="1" spans="1:3">
      <c r="A52" s="27">
        <v>103018005</v>
      </c>
      <c r="B52" s="5" t="s">
        <v>2155</v>
      </c>
      <c r="C52" s="7">
        <v>0</v>
      </c>
    </row>
    <row r="53" ht="17.25" customHeight="1" spans="1:3">
      <c r="A53" s="27">
        <v>103018006</v>
      </c>
      <c r="B53" s="5" t="s">
        <v>2156</v>
      </c>
      <c r="C53" s="7">
        <v>0</v>
      </c>
    </row>
    <row r="54" ht="17.25" customHeight="1" spans="1:3">
      <c r="A54" s="27">
        <v>103018007</v>
      </c>
      <c r="B54" s="5" t="s">
        <v>2157</v>
      </c>
      <c r="C54" s="7">
        <v>0</v>
      </c>
    </row>
    <row r="55" ht="17.25" customHeight="1" spans="1:3">
      <c r="A55" s="27">
        <v>1030199</v>
      </c>
      <c r="B55" s="21" t="s">
        <v>2158</v>
      </c>
      <c r="C55" s="7">
        <v>9</v>
      </c>
    </row>
    <row r="56" ht="17.25" customHeight="1" spans="1:3">
      <c r="A56" s="27">
        <v>10310</v>
      </c>
      <c r="B56" s="21" t="s">
        <v>2159</v>
      </c>
      <c r="C56" s="6">
        <f>SUM(C57:C60,C64:C69,C72:C73)</f>
        <v>0</v>
      </c>
    </row>
    <row r="57" ht="17.25" customHeight="1" spans="1:3">
      <c r="A57" s="27">
        <v>1031003</v>
      </c>
      <c r="B57" s="21" t="s">
        <v>2160</v>
      </c>
      <c r="C57" s="7">
        <v>0</v>
      </c>
    </row>
    <row r="58" ht="17.25" customHeight="1" spans="1:3">
      <c r="A58" s="27">
        <v>1031004</v>
      </c>
      <c r="B58" s="21" t="s">
        <v>2161</v>
      </c>
      <c r="C58" s="7">
        <v>0</v>
      </c>
    </row>
    <row r="59" ht="17.25" customHeight="1" spans="1:3">
      <c r="A59" s="27">
        <v>1031005</v>
      </c>
      <c r="B59" s="21" t="s">
        <v>2162</v>
      </c>
      <c r="C59" s="7">
        <v>0</v>
      </c>
    </row>
    <row r="60" ht="17.25" customHeight="1" spans="1:3">
      <c r="A60" s="27">
        <v>1031006</v>
      </c>
      <c r="B60" s="21" t="s">
        <v>2163</v>
      </c>
      <c r="C60" s="6">
        <f>SUM(C61:C63)</f>
        <v>0</v>
      </c>
    </row>
    <row r="61" ht="17.25" customHeight="1" spans="1:3">
      <c r="A61" s="27">
        <v>103100601</v>
      </c>
      <c r="B61" s="5" t="s">
        <v>2164</v>
      </c>
      <c r="C61" s="7">
        <v>0</v>
      </c>
    </row>
    <row r="62" ht="17.25" customHeight="1" spans="1:3">
      <c r="A62" s="27">
        <v>103100602</v>
      </c>
      <c r="B62" s="5" t="s">
        <v>2165</v>
      </c>
      <c r="C62" s="7">
        <v>0</v>
      </c>
    </row>
    <row r="63" ht="17.25" customHeight="1" spans="1:3">
      <c r="A63" s="27">
        <v>103100699</v>
      </c>
      <c r="B63" s="5" t="s">
        <v>2166</v>
      </c>
      <c r="C63" s="7">
        <v>0</v>
      </c>
    </row>
    <row r="64" ht="17.25" customHeight="1" spans="1:3">
      <c r="A64" s="27">
        <v>1031008</v>
      </c>
      <c r="B64" s="21" t="s">
        <v>2167</v>
      </c>
      <c r="C64" s="7">
        <v>0</v>
      </c>
    </row>
    <row r="65" ht="17.25" customHeight="1" spans="1:3">
      <c r="A65" s="27">
        <v>1031009</v>
      </c>
      <c r="B65" s="21" t="s">
        <v>2168</v>
      </c>
      <c r="C65" s="7">
        <v>0</v>
      </c>
    </row>
    <row r="66" ht="17.25" customHeight="1" spans="1:3">
      <c r="A66" s="27">
        <v>1031010</v>
      </c>
      <c r="B66" s="21" t="s">
        <v>2169</v>
      </c>
      <c r="C66" s="7">
        <v>0</v>
      </c>
    </row>
    <row r="67" ht="17.25" customHeight="1" spans="1:3">
      <c r="A67" s="27">
        <v>1031011</v>
      </c>
      <c r="B67" s="21" t="s">
        <v>2170</v>
      </c>
      <c r="C67" s="7">
        <v>0</v>
      </c>
    </row>
    <row r="68" ht="17.25" customHeight="1" spans="1:3">
      <c r="A68" s="27">
        <v>1031012</v>
      </c>
      <c r="B68" s="21" t="s">
        <v>2171</v>
      </c>
      <c r="C68" s="7">
        <v>0</v>
      </c>
    </row>
    <row r="69" ht="17.25" customHeight="1" spans="1:3">
      <c r="A69" s="27">
        <v>1031013</v>
      </c>
      <c r="B69" s="21" t="s">
        <v>2172</v>
      </c>
      <c r="C69" s="6">
        <f>SUM(C70:C71)</f>
        <v>0</v>
      </c>
    </row>
    <row r="70" ht="17.25" customHeight="1" spans="1:3">
      <c r="A70" s="27">
        <v>103101301</v>
      </c>
      <c r="B70" s="5" t="s">
        <v>2173</v>
      </c>
      <c r="C70" s="7">
        <v>0</v>
      </c>
    </row>
    <row r="71" ht="17.25" customHeight="1" spans="1:3">
      <c r="A71" s="27">
        <v>103101399</v>
      </c>
      <c r="B71" s="5" t="s">
        <v>2174</v>
      </c>
      <c r="C71" s="7">
        <v>0</v>
      </c>
    </row>
    <row r="72" ht="17.25" customHeight="1" spans="1:3">
      <c r="A72" s="27">
        <v>1031014</v>
      </c>
      <c r="B72" s="21" t="s">
        <v>2175</v>
      </c>
      <c r="C72" s="7">
        <v>0</v>
      </c>
    </row>
    <row r="73" ht="17.25" customHeight="1" spans="1:3">
      <c r="A73" s="27">
        <v>1031099</v>
      </c>
      <c r="B73" s="21" t="s">
        <v>2176</v>
      </c>
      <c r="C73" s="6">
        <f>SUM(C74:C75)</f>
        <v>0</v>
      </c>
    </row>
    <row r="74" ht="17.25" customHeight="1" spans="1:3">
      <c r="A74" s="27">
        <v>103109998</v>
      </c>
      <c r="B74" s="5" t="s">
        <v>2177</v>
      </c>
      <c r="C74" s="7">
        <v>0</v>
      </c>
    </row>
    <row r="75" ht="17.25" customHeight="1" spans="1:3">
      <c r="A75" s="27">
        <v>103109999</v>
      </c>
      <c r="B75" s="5" t="s">
        <v>2178</v>
      </c>
      <c r="C75" s="7">
        <v>0</v>
      </c>
    </row>
  </sheetData>
  <mergeCells count="1">
    <mergeCell ref="A1:C1"/>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75"/>
  <sheetViews>
    <sheetView showGridLines="0" showZeros="0" zoomScaleSheetLayoutView="60" workbookViewId="0">
      <selection activeCell="A1" sqref="A1:C1"/>
    </sheetView>
  </sheetViews>
  <sheetFormatPr defaultColWidth="12.1833333333333" defaultRowHeight="15.55" customHeight="1" outlineLevelCol="2"/>
  <cols>
    <col min="1" max="1" width="9.44166666666667" customWidth="1"/>
    <col min="2" max="2" width="59" customWidth="1"/>
    <col min="3" max="3" width="22.4833333333333" customWidth="1"/>
    <col min="4" max="16384" width="12.1833333333333" customWidth="1"/>
  </cols>
  <sheetData>
    <row r="1" ht="44.25" customHeight="1" spans="1:3">
      <c r="A1" s="13" t="s">
        <v>2179</v>
      </c>
      <c r="B1" s="13"/>
      <c r="C1" s="13"/>
    </row>
    <row r="2" ht="17" customHeight="1" spans="1:3">
      <c r="A2" s="31"/>
      <c r="B2" s="31"/>
      <c r="C2" s="32" t="s">
        <v>60</v>
      </c>
    </row>
    <row r="3" ht="17" customHeight="1" spans="1:3">
      <c r="A3" s="31"/>
      <c r="B3" s="31"/>
      <c r="C3" s="32" t="s">
        <v>96</v>
      </c>
    </row>
    <row r="4" ht="17" customHeight="1" spans="1:3">
      <c r="A4" s="4" t="s">
        <v>97</v>
      </c>
      <c r="B4" s="4" t="s">
        <v>98</v>
      </c>
      <c r="C4" s="4" t="s">
        <v>99</v>
      </c>
    </row>
    <row r="5" ht="17" customHeight="1" spans="1:3">
      <c r="A5" s="15"/>
      <c r="B5" s="4" t="s">
        <v>2180</v>
      </c>
      <c r="C5" s="6">
        <f>SUM(C6,C14,C30,C42,C53,C108,C132,C184,C189,C193,C219,C237,C255)</f>
        <v>21549</v>
      </c>
    </row>
    <row r="6" ht="17" customHeight="1" spans="1:3">
      <c r="A6" s="27">
        <v>206</v>
      </c>
      <c r="B6" s="21" t="s">
        <v>1053</v>
      </c>
      <c r="C6" s="6">
        <f>C7</f>
        <v>0</v>
      </c>
    </row>
    <row r="7" ht="17" customHeight="1" spans="1:3">
      <c r="A7" s="27">
        <v>20610</v>
      </c>
      <c r="B7" s="21" t="s">
        <v>2181</v>
      </c>
      <c r="C7" s="6">
        <f>SUM(C8:C13)</f>
        <v>0</v>
      </c>
    </row>
    <row r="8" ht="17" customHeight="1" spans="1:3">
      <c r="A8" s="27">
        <v>2061001</v>
      </c>
      <c r="B8" s="5" t="s">
        <v>2182</v>
      </c>
      <c r="C8" s="7">
        <v>0</v>
      </c>
    </row>
    <row r="9" ht="17" customHeight="1" spans="1:3">
      <c r="A9" s="27">
        <v>2061002</v>
      </c>
      <c r="B9" s="5" t="s">
        <v>2183</v>
      </c>
      <c r="C9" s="7">
        <v>0</v>
      </c>
    </row>
    <row r="10" ht="17" customHeight="1" spans="1:3">
      <c r="A10" s="27">
        <v>2061003</v>
      </c>
      <c r="B10" s="5" t="s">
        <v>2184</v>
      </c>
      <c r="C10" s="7">
        <v>0</v>
      </c>
    </row>
    <row r="11" ht="17" customHeight="1" spans="1:3">
      <c r="A11" s="27">
        <v>2061004</v>
      </c>
      <c r="B11" s="5" t="s">
        <v>2185</v>
      </c>
      <c r="C11" s="7">
        <v>0</v>
      </c>
    </row>
    <row r="12" ht="17.25" customHeight="1" spans="1:3">
      <c r="A12" s="27">
        <v>2061005</v>
      </c>
      <c r="B12" s="5" t="s">
        <v>2186</v>
      </c>
      <c r="C12" s="7">
        <v>0</v>
      </c>
    </row>
    <row r="13" ht="17.25" customHeight="1" spans="1:3">
      <c r="A13" s="27">
        <v>2061099</v>
      </c>
      <c r="B13" s="5" t="s">
        <v>2187</v>
      </c>
      <c r="C13" s="7">
        <v>0</v>
      </c>
    </row>
    <row r="14" ht="17.25" customHeight="1" spans="1:3">
      <c r="A14" s="27">
        <v>207</v>
      </c>
      <c r="B14" s="21" t="s">
        <v>1100</v>
      </c>
      <c r="C14" s="6">
        <f>SUM(C15,C21,C27)</f>
        <v>16</v>
      </c>
    </row>
    <row r="15" ht="17.25" customHeight="1" spans="1:3">
      <c r="A15" s="27">
        <v>20707</v>
      </c>
      <c r="B15" s="21" t="s">
        <v>2188</v>
      </c>
      <c r="C15" s="6">
        <f>SUM(C16:C20)</f>
        <v>13</v>
      </c>
    </row>
    <row r="16" ht="17.25" customHeight="1" spans="1:3">
      <c r="A16" s="27">
        <v>2070701</v>
      </c>
      <c r="B16" s="5" t="s">
        <v>2189</v>
      </c>
      <c r="C16" s="7">
        <v>13</v>
      </c>
    </row>
    <row r="17" ht="17.25" customHeight="1" spans="1:3">
      <c r="A17" s="27">
        <v>2070702</v>
      </c>
      <c r="B17" s="5" t="s">
        <v>2190</v>
      </c>
      <c r="C17" s="7">
        <v>0</v>
      </c>
    </row>
    <row r="18" ht="17.25" customHeight="1" spans="1:3">
      <c r="A18" s="27">
        <v>2070703</v>
      </c>
      <c r="B18" s="5" t="s">
        <v>2191</v>
      </c>
      <c r="C18" s="7">
        <v>0</v>
      </c>
    </row>
    <row r="19" customHeight="1" spans="1:3">
      <c r="A19" s="27">
        <v>2070704</v>
      </c>
      <c r="B19" s="5" t="s">
        <v>2192</v>
      </c>
      <c r="C19" s="7">
        <v>0</v>
      </c>
    </row>
    <row r="20" ht="17.25" customHeight="1" spans="1:3">
      <c r="A20" s="27">
        <v>2070799</v>
      </c>
      <c r="B20" s="5" t="s">
        <v>2193</v>
      </c>
      <c r="C20" s="7">
        <v>0</v>
      </c>
    </row>
    <row r="21" ht="17.25" customHeight="1" spans="1:3">
      <c r="A21" s="27">
        <v>20709</v>
      </c>
      <c r="B21" s="21" t="s">
        <v>2194</v>
      </c>
      <c r="C21" s="6">
        <f>SUM(C22:C26)</f>
        <v>3</v>
      </c>
    </row>
    <row r="22" ht="17.25" customHeight="1" spans="1:3">
      <c r="A22" s="27">
        <v>2070901</v>
      </c>
      <c r="B22" s="5" t="s">
        <v>2195</v>
      </c>
      <c r="C22" s="7">
        <v>0</v>
      </c>
    </row>
    <row r="23" ht="17.25" customHeight="1" spans="1:3">
      <c r="A23" s="27">
        <v>2070902</v>
      </c>
      <c r="B23" s="5" t="s">
        <v>2196</v>
      </c>
      <c r="C23" s="7">
        <v>0</v>
      </c>
    </row>
    <row r="24" ht="17.25" customHeight="1" spans="1:3">
      <c r="A24" s="27">
        <v>2070903</v>
      </c>
      <c r="B24" s="5" t="s">
        <v>2197</v>
      </c>
      <c r="C24" s="7">
        <v>0</v>
      </c>
    </row>
    <row r="25" ht="17.25" customHeight="1" spans="1:3">
      <c r="A25" s="27">
        <v>2070904</v>
      </c>
      <c r="B25" s="5" t="s">
        <v>2198</v>
      </c>
      <c r="C25" s="7">
        <v>3</v>
      </c>
    </row>
    <row r="26" ht="17.25" customHeight="1" spans="1:3">
      <c r="A26" s="27">
        <v>2070999</v>
      </c>
      <c r="B26" s="5" t="s">
        <v>2199</v>
      </c>
      <c r="C26" s="7">
        <v>0</v>
      </c>
    </row>
    <row r="27" ht="17.25" customHeight="1" spans="1:3">
      <c r="A27" s="27">
        <v>20710</v>
      </c>
      <c r="B27" s="21" t="s">
        <v>2200</v>
      </c>
      <c r="C27" s="6">
        <f>SUM(C28:C29)</f>
        <v>0</v>
      </c>
    </row>
    <row r="28" ht="17.25" customHeight="1" spans="1:3">
      <c r="A28" s="27">
        <v>2071001</v>
      </c>
      <c r="B28" s="5" t="s">
        <v>2201</v>
      </c>
      <c r="C28" s="7">
        <v>0</v>
      </c>
    </row>
    <row r="29" ht="17.25" customHeight="1" spans="1:3">
      <c r="A29" s="27">
        <v>2071099</v>
      </c>
      <c r="B29" s="5" t="s">
        <v>2202</v>
      </c>
      <c r="C29" s="7">
        <v>0</v>
      </c>
    </row>
    <row r="30" ht="17.25" customHeight="1" spans="1:3">
      <c r="A30" s="27">
        <v>208</v>
      </c>
      <c r="B30" s="21" t="s">
        <v>1142</v>
      </c>
      <c r="C30" s="6">
        <f>SUM(C31,C35,C39)</f>
        <v>17</v>
      </c>
    </row>
    <row r="31" ht="17.25" customHeight="1" spans="1:3">
      <c r="A31" s="27">
        <v>20822</v>
      </c>
      <c r="B31" s="21" t="s">
        <v>2203</v>
      </c>
      <c r="C31" s="6">
        <f>SUM(C32:C34)</f>
        <v>17</v>
      </c>
    </row>
    <row r="32" ht="17.25" customHeight="1" spans="1:3">
      <c r="A32" s="27">
        <v>2082201</v>
      </c>
      <c r="B32" s="5" t="s">
        <v>2204</v>
      </c>
      <c r="C32" s="7">
        <v>17</v>
      </c>
    </row>
    <row r="33" ht="17.25" customHeight="1" spans="1:3">
      <c r="A33" s="27">
        <v>2082202</v>
      </c>
      <c r="B33" s="5" t="s">
        <v>2205</v>
      </c>
      <c r="C33" s="7">
        <v>0</v>
      </c>
    </row>
    <row r="34" ht="17.25" customHeight="1" spans="1:3">
      <c r="A34" s="27">
        <v>2082299</v>
      </c>
      <c r="B34" s="5" t="s">
        <v>2206</v>
      </c>
      <c r="C34" s="7">
        <v>0</v>
      </c>
    </row>
    <row r="35" ht="17.25" customHeight="1" spans="1:3">
      <c r="A35" s="27">
        <v>20823</v>
      </c>
      <c r="B35" s="21" t="s">
        <v>2207</v>
      </c>
      <c r="C35" s="6">
        <f>SUM(C36:C38)</f>
        <v>0</v>
      </c>
    </row>
    <row r="36" ht="17.25" customHeight="1" spans="1:3">
      <c r="A36" s="27">
        <v>2082301</v>
      </c>
      <c r="B36" s="5" t="s">
        <v>2204</v>
      </c>
      <c r="C36" s="7">
        <v>0</v>
      </c>
    </row>
    <row r="37" ht="17.25" customHeight="1" spans="1:3">
      <c r="A37" s="27">
        <v>2082302</v>
      </c>
      <c r="B37" s="5" t="s">
        <v>2205</v>
      </c>
      <c r="C37" s="7">
        <v>0</v>
      </c>
    </row>
    <row r="38" ht="17.25" customHeight="1" spans="1:3">
      <c r="A38" s="27">
        <v>2082399</v>
      </c>
      <c r="B38" s="5" t="s">
        <v>2208</v>
      </c>
      <c r="C38" s="7">
        <v>0</v>
      </c>
    </row>
    <row r="39" ht="17.25" customHeight="1" spans="1:3">
      <c r="A39" s="27">
        <v>20829</v>
      </c>
      <c r="B39" s="21" t="s">
        <v>2209</v>
      </c>
      <c r="C39" s="6">
        <f>SUM(C40:C41)</f>
        <v>0</v>
      </c>
    </row>
    <row r="40" ht="17.25" customHeight="1" spans="1:3">
      <c r="A40" s="27">
        <v>2082901</v>
      </c>
      <c r="B40" s="5" t="s">
        <v>2205</v>
      </c>
      <c r="C40" s="7">
        <v>0</v>
      </c>
    </row>
    <row r="41" ht="17.25" customHeight="1" spans="1:3">
      <c r="A41" s="27">
        <v>2082999</v>
      </c>
      <c r="B41" s="5" t="s">
        <v>2210</v>
      </c>
      <c r="C41" s="7">
        <v>0</v>
      </c>
    </row>
    <row r="42" ht="17.25" customHeight="1" spans="1:3">
      <c r="A42" s="27">
        <v>211</v>
      </c>
      <c r="B42" s="21" t="s">
        <v>1310</v>
      </c>
      <c r="C42" s="6">
        <f>SUM(C43,C48)</f>
        <v>0</v>
      </c>
    </row>
    <row r="43" ht="17.25" customHeight="1" spans="1:3">
      <c r="A43" s="27">
        <v>21160</v>
      </c>
      <c r="B43" s="21" t="s">
        <v>2211</v>
      </c>
      <c r="C43" s="6">
        <f>SUM(C44:C47)</f>
        <v>0</v>
      </c>
    </row>
    <row r="44" ht="17.25" customHeight="1" spans="1:3">
      <c r="A44" s="27">
        <v>2116001</v>
      </c>
      <c r="B44" s="5" t="s">
        <v>2212</v>
      </c>
      <c r="C44" s="7">
        <v>0</v>
      </c>
    </row>
    <row r="45" ht="17.25" customHeight="1" spans="1:3">
      <c r="A45" s="27">
        <v>2116002</v>
      </c>
      <c r="B45" s="5" t="s">
        <v>2213</v>
      </c>
      <c r="C45" s="7">
        <v>0</v>
      </c>
    </row>
    <row r="46" ht="17.25" customHeight="1" spans="1:3">
      <c r="A46" s="27">
        <v>2116003</v>
      </c>
      <c r="B46" s="5" t="s">
        <v>2214</v>
      </c>
      <c r="C46" s="7">
        <v>0</v>
      </c>
    </row>
    <row r="47" ht="17.25" customHeight="1" spans="1:3">
      <c r="A47" s="27">
        <v>2116099</v>
      </c>
      <c r="B47" s="5" t="s">
        <v>2215</v>
      </c>
      <c r="C47" s="7">
        <v>0</v>
      </c>
    </row>
    <row r="48" ht="17.25" customHeight="1" spans="1:3">
      <c r="A48" s="27">
        <v>21161</v>
      </c>
      <c r="B48" s="21" t="s">
        <v>2216</v>
      </c>
      <c r="C48" s="6">
        <f>SUM(C49:C52)</f>
        <v>0</v>
      </c>
    </row>
    <row r="49" ht="17.25" customHeight="1" spans="1:3">
      <c r="A49" s="27">
        <v>2116101</v>
      </c>
      <c r="B49" s="5" t="s">
        <v>2217</v>
      </c>
      <c r="C49" s="7">
        <v>0</v>
      </c>
    </row>
    <row r="50" ht="17.25" customHeight="1" spans="1:3">
      <c r="A50" s="27">
        <v>2116102</v>
      </c>
      <c r="B50" s="5" t="s">
        <v>2218</v>
      </c>
      <c r="C50" s="7">
        <v>0</v>
      </c>
    </row>
    <row r="51" ht="17.25" customHeight="1" spans="1:3">
      <c r="A51" s="27">
        <v>2116103</v>
      </c>
      <c r="B51" s="5" t="s">
        <v>2219</v>
      </c>
      <c r="C51" s="7">
        <v>0</v>
      </c>
    </row>
    <row r="52" ht="17.25" customHeight="1" spans="1:3">
      <c r="A52" s="27">
        <v>2116104</v>
      </c>
      <c r="B52" s="5" t="s">
        <v>2220</v>
      </c>
      <c r="C52" s="7">
        <v>0</v>
      </c>
    </row>
    <row r="53" ht="17.25" customHeight="1" spans="1:3">
      <c r="A53" s="27">
        <v>212</v>
      </c>
      <c r="B53" s="21" t="s">
        <v>1380</v>
      </c>
      <c r="C53" s="6">
        <f>SUM(C54,C67,C71:C72,C78,C82,C86,C90,C96,C99)</f>
        <v>6151</v>
      </c>
    </row>
    <row r="54" ht="17.25" customHeight="1" spans="1:3">
      <c r="A54" s="27">
        <v>21208</v>
      </c>
      <c r="B54" s="21" t="s">
        <v>2221</v>
      </c>
      <c r="C54" s="6">
        <f>SUM(C55:C66)</f>
        <v>3994</v>
      </c>
    </row>
    <row r="55" ht="17.25" customHeight="1" spans="1:3">
      <c r="A55" s="27">
        <v>2120801</v>
      </c>
      <c r="B55" s="5" t="s">
        <v>2222</v>
      </c>
      <c r="C55" s="7">
        <v>3266</v>
      </c>
    </row>
    <row r="56" ht="17.25" customHeight="1" spans="1:3">
      <c r="A56" s="27">
        <v>2120802</v>
      </c>
      <c r="B56" s="5" t="s">
        <v>2223</v>
      </c>
      <c r="C56" s="7">
        <v>0</v>
      </c>
    </row>
    <row r="57" ht="17.25" customHeight="1" spans="1:3">
      <c r="A57" s="27">
        <v>2120803</v>
      </c>
      <c r="B57" s="5" t="s">
        <v>2224</v>
      </c>
      <c r="C57" s="7">
        <v>0</v>
      </c>
    </row>
    <row r="58" ht="17.25" customHeight="1" spans="1:3">
      <c r="A58" s="27">
        <v>2120804</v>
      </c>
      <c r="B58" s="5" t="s">
        <v>2225</v>
      </c>
      <c r="C58" s="7">
        <v>0</v>
      </c>
    </row>
    <row r="59" ht="17.25" customHeight="1" spans="1:3">
      <c r="A59" s="27">
        <v>2120805</v>
      </c>
      <c r="B59" s="5" t="s">
        <v>2226</v>
      </c>
      <c r="C59" s="7">
        <v>0</v>
      </c>
    </row>
    <row r="60" ht="17.25" customHeight="1" spans="1:3">
      <c r="A60" s="27">
        <v>2120806</v>
      </c>
      <c r="B60" s="5" t="s">
        <v>2227</v>
      </c>
      <c r="C60" s="7">
        <v>0</v>
      </c>
    </row>
    <row r="61" ht="17.25" customHeight="1" spans="1:3">
      <c r="A61" s="27">
        <v>2120807</v>
      </c>
      <c r="B61" s="5" t="s">
        <v>2228</v>
      </c>
      <c r="C61" s="7">
        <v>0</v>
      </c>
    </row>
    <row r="62" ht="17.25" customHeight="1" spans="1:3">
      <c r="A62" s="27">
        <v>2120809</v>
      </c>
      <c r="B62" s="5" t="s">
        <v>2229</v>
      </c>
      <c r="C62" s="7">
        <v>0</v>
      </c>
    </row>
    <row r="63" ht="17.25" customHeight="1" spans="1:3">
      <c r="A63" s="27">
        <v>2120810</v>
      </c>
      <c r="B63" s="5" t="s">
        <v>2230</v>
      </c>
      <c r="C63" s="7">
        <v>0</v>
      </c>
    </row>
    <row r="64" ht="17.25" customHeight="1" spans="1:3">
      <c r="A64" s="27">
        <v>2120811</v>
      </c>
      <c r="B64" s="5" t="s">
        <v>2231</v>
      </c>
      <c r="C64" s="7">
        <v>0</v>
      </c>
    </row>
    <row r="65" ht="17.25" customHeight="1" spans="1:3">
      <c r="A65" s="27">
        <v>2120813</v>
      </c>
      <c r="B65" s="5" t="s">
        <v>1690</v>
      </c>
      <c r="C65" s="7">
        <v>0</v>
      </c>
    </row>
    <row r="66" ht="17.25" customHeight="1" spans="1:3">
      <c r="A66" s="27">
        <v>2120899</v>
      </c>
      <c r="B66" s="5" t="s">
        <v>2232</v>
      </c>
      <c r="C66" s="7">
        <v>728</v>
      </c>
    </row>
    <row r="67" ht="17.25" customHeight="1" spans="1:3">
      <c r="A67" s="27">
        <v>21210</v>
      </c>
      <c r="B67" s="21" t="s">
        <v>2233</v>
      </c>
      <c r="C67" s="6">
        <f>SUM(C68:C70)</f>
        <v>0</v>
      </c>
    </row>
    <row r="68" ht="17.25" customHeight="1" spans="1:3">
      <c r="A68" s="27">
        <v>2121001</v>
      </c>
      <c r="B68" s="5" t="s">
        <v>2222</v>
      </c>
      <c r="C68" s="7">
        <v>0</v>
      </c>
    </row>
    <row r="69" ht="17.25" customHeight="1" spans="1:3">
      <c r="A69" s="27">
        <v>2121002</v>
      </c>
      <c r="B69" s="5" t="s">
        <v>2223</v>
      </c>
      <c r="C69" s="7">
        <v>0</v>
      </c>
    </row>
    <row r="70" ht="17.25" customHeight="1" spans="1:3">
      <c r="A70" s="27">
        <v>2121099</v>
      </c>
      <c r="B70" s="5" t="s">
        <v>2234</v>
      </c>
      <c r="C70" s="7">
        <v>0</v>
      </c>
    </row>
    <row r="71" ht="17.25" customHeight="1" spans="1:3">
      <c r="A71" s="27">
        <v>21211</v>
      </c>
      <c r="B71" s="21" t="s">
        <v>2235</v>
      </c>
      <c r="C71" s="7">
        <v>2</v>
      </c>
    </row>
    <row r="72" ht="17.25" customHeight="1" spans="1:3">
      <c r="A72" s="27">
        <v>21213</v>
      </c>
      <c r="B72" s="21" t="s">
        <v>2236</v>
      </c>
      <c r="C72" s="6">
        <f>SUM(C73:C77)</f>
        <v>2155</v>
      </c>
    </row>
    <row r="73" ht="17.25" customHeight="1" spans="1:3">
      <c r="A73" s="27">
        <v>2121301</v>
      </c>
      <c r="B73" s="5" t="s">
        <v>2237</v>
      </c>
      <c r="C73" s="7">
        <v>205</v>
      </c>
    </row>
    <row r="74" ht="17.25" customHeight="1" spans="1:3">
      <c r="A74" s="27">
        <v>2121302</v>
      </c>
      <c r="B74" s="5" t="s">
        <v>2238</v>
      </c>
      <c r="C74" s="7">
        <v>5</v>
      </c>
    </row>
    <row r="75" ht="17.25" customHeight="1" spans="1:3">
      <c r="A75" s="27">
        <v>2121303</v>
      </c>
      <c r="B75" s="5" t="s">
        <v>2239</v>
      </c>
      <c r="C75" s="7">
        <v>0</v>
      </c>
    </row>
    <row r="76" ht="17.25" customHeight="1" spans="1:3">
      <c r="A76" s="27">
        <v>2121304</v>
      </c>
      <c r="B76" s="5" t="s">
        <v>2240</v>
      </c>
      <c r="C76" s="7">
        <v>0</v>
      </c>
    </row>
    <row r="77" ht="17.25" customHeight="1" spans="1:3">
      <c r="A77" s="27">
        <v>2121399</v>
      </c>
      <c r="B77" s="5" t="s">
        <v>2241</v>
      </c>
      <c r="C77" s="7">
        <v>1945</v>
      </c>
    </row>
    <row r="78" ht="17.25" customHeight="1" spans="1:3">
      <c r="A78" s="27">
        <v>21214</v>
      </c>
      <c r="B78" s="21" t="s">
        <v>2242</v>
      </c>
      <c r="C78" s="6">
        <f>SUM(C79:C81)</f>
        <v>0</v>
      </c>
    </row>
    <row r="79" ht="17.25" customHeight="1" spans="1:3">
      <c r="A79" s="27">
        <v>2121401</v>
      </c>
      <c r="B79" s="5" t="s">
        <v>2243</v>
      </c>
      <c r="C79" s="7">
        <v>0</v>
      </c>
    </row>
    <row r="80" ht="17.25" customHeight="1" spans="1:3">
      <c r="A80" s="27">
        <v>2121402</v>
      </c>
      <c r="B80" s="5" t="s">
        <v>2244</v>
      </c>
      <c r="C80" s="7">
        <v>0</v>
      </c>
    </row>
    <row r="81" ht="17.25" customHeight="1" spans="1:3">
      <c r="A81" s="27">
        <v>2121499</v>
      </c>
      <c r="B81" s="5" t="s">
        <v>2245</v>
      </c>
      <c r="C81" s="7">
        <v>0</v>
      </c>
    </row>
    <row r="82" ht="17.25" customHeight="1" spans="1:3">
      <c r="A82" s="27">
        <v>21215</v>
      </c>
      <c r="B82" s="21" t="s">
        <v>2246</v>
      </c>
      <c r="C82" s="6">
        <f>SUM(C83:C85)</f>
        <v>0</v>
      </c>
    </row>
    <row r="83" ht="17.25" customHeight="1" spans="1:3">
      <c r="A83" s="27">
        <v>2121501</v>
      </c>
      <c r="B83" s="5" t="s">
        <v>2247</v>
      </c>
      <c r="C83" s="7">
        <v>0</v>
      </c>
    </row>
    <row r="84" ht="17.25" customHeight="1" spans="1:3">
      <c r="A84" s="27">
        <v>2121502</v>
      </c>
      <c r="B84" s="5" t="s">
        <v>2248</v>
      </c>
      <c r="C84" s="7">
        <v>0</v>
      </c>
    </row>
    <row r="85" ht="17.25" customHeight="1" spans="1:3">
      <c r="A85" s="27">
        <v>2121599</v>
      </c>
      <c r="B85" s="5" t="s">
        <v>2249</v>
      </c>
      <c r="C85" s="7">
        <v>0</v>
      </c>
    </row>
    <row r="86" ht="17.25" customHeight="1" spans="1:3">
      <c r="A86" s="27">
        <v>21216</v>
      </c>
      <c r="B86" s="21" t="s">
        <v>2250</v>
      </c>
      <c r="C86" s="6">
        <f>SUM(C87:C89)</f>
        <v>0</v>
      </c>
    </row>
    <row r="87" ht="17.25" customHeight="1" spans="1:3">
      <c r="A87" s="27">
        <v>2121601</v>
      </c>
      <c r="B87" s="5" t="s">
        <v>2247</v>
      </c>
      <c r="C87" s="7">
        <v>0</v>
      </c>
    </row>
    <row r="88" ht="17.25" customHeight="1" spans="1:3">
      <c r="A88" s="27">
        <v>2121602</v>
      </c>
      <c r="B88" s="5" t="s">
        <v>2248</v>
      </c>
      <c r="C88" s="7">
        <v>0</v>
      </c>
    </row>
    <row r="89" ht="17.25" customHeight="1" spans="1:3">
      <c r="A89" s="27">
        <v>2121699</v>
      </c>
      <c r="B89" s="5" t="s">
        <v>2251</v>
      </c>
      <c r="C89" s="7">
        <v>0</v>
      </c>
    </row>
    <row r="90" ht="17.25" customHeight="1" spans="1:3">
      <c r="A90" s="27">
        <v>21217</v>
      </c>
      <c r="B90" s="21" t="s">
        <v>2252</v>
      </c>
      <c r="C90" s="6">
        <f>SUM(C91:C95)</f>
        <v>0</v>
      </c>
    </row>
    <row r="91" ht="17.25" customHeight="1" spans="1:3">
      <c r="A91" s="27">
        <v>2121701</v>
      </c>
      <c r="B91" s="5" t="s">
        <v>2253</v>
      </c>
      <c r="C91" s="7">
        <v>0</v>
      </c>
    </row>
    <row r="92" ht="17.25" customHeight="1" spans="1:3">
      <c r="A92" s="27">
        <v>2121702</v>
      </c>
      <c r="B92" s="5" t="s">
        <v>2254</v>
      </c>
      <c r="C92" s="7">
        <v>0</v>
      </c>
    </row>
    <row r="93" ht="17.25" customHeight="1" spans="1:3">
      <c r="A93" s="27">
        <v>2121703</v>
      </c>
      <c r="B93" s="5" t="s">
        <v>2255</v>
      </c>
      <c r="C93" s="7">
        <v>0</v>
      </c>
    </row>
    <row r="94" ht="17.25" customHeight="1" spans="1:3">
      <c r="A94" s="27">
        <v>2121704</v>
      </c>
      <c r="B94" s="5" t="s">
        <v>2256</v>
      </c>
      <c r="C94" s="7">
        <v>0</v>
      </c>
    </row>
    <row r="95" ht="17.25" customHeight="1" spans="1:3">
      <c r="A95" s="27">
        <v>2121799</v>
      </c>
      <c r="B95" s="5" t="s">
        <v>2257</v>
      </c>
      <c r="C95" s="7">
        <v>0</v>
      </c>
    </row>
    <row r="96" ht="17.25" customHeight="1" spans="1:3">
      <c r="A96" s="27">
        <v>21218</v>
      </c>
      <c r="B96" s="21" t="s">
        <v>2258</v>
      </c>
      <c r="C96" s="6">
        <f>SUM(C97:C98)</f>
        <v>0</v>
      </c>
    </row>
    <row r="97" ht="17.25" customHeight="1" spans="1:3">
      <c r="A97" s="27">
        <v>2121801</v>
      </c>
      <c r="B97" s="5" t="s">
        <v>2259</v>
      </c>
      <c r="C97" s="7">
        <v>0</v>
      </c>
    </row>
    <row r="98" ht="17.25" customHeight="1" spans="1:3">
      <c r="A98" s="27">
        <v>2121899</v>
      </c>
      <c r="B98" s="5" t="s">
        <v>2260</v>
      </c>
      <c r="C98" s="7">
        <v>0</v>
      </c>
    </row>
    <row r="99" ht="17.25" customHeight="1" spans="1:3">
      <c r="A99" s="27">
        <v>21219</v>
      </c>
      <c r="B99" s="21" t="s">
        <v>2261</v>
      </c>
      <c r="C99" s="6">
        <f>SUM(C100:C107)</f>
        <v>0</v>
      </c>
    </row>
    <row r="100" ht="17.25" customHeight="1" spans="1:3">
      <c r="A100" s="27">
        <v>2121901</v>
      </c>
      <c r="B100" s="5" t="s">
        <v>2247</v>
      </c>
      <c r="C100" s="7">
        <v>0</v>
      </c>
    </row>
    <row r="101" ht="17.25" customHeight="1" spans="1:3">
      <c r="A101" s="27">
        <v>2121902</v>
      </c>
      <c r="B101" s="5" t="s">
        <v>2248</v>
      </c>
      <c r="C101" s="7">
        <v>0</v>
      </c>
    </row>
    <row r="102" ht="17.25" customHeight="1" spans="1:3">
      <c r="A102" s="27">
        <v>2121903</v>
      </c>
      <c r="B102" s="5" t="s">
        <v>2262</v>
      </c>
      <c r="C102" s="7">
        <v>0</v>
      </c>
    </row>
    <row r="103" ht="17.25" customHeight="1" spans="1:3">
      <c r="A103" s="27">
        <v>2121904</v>
      </c>
      <c r="B103" s="5" t="s">
        <v>2263</v>
      </c>
      <c r="C103" s="7">
        <v>0</v>
      </c>
    </row>
    <row r="104" ht="17.25" customHeight="1" spans="1:3">
      <c r="A104" s="27">
        <v>2121905</v>
      </c>
      <c r="B104" s="5" t="s">
        <v>2264</v>
      </c>
      <c r="C104" s="7">
        <v>0</v>
      </c>
    </row>
    <row r="105" ht="17.25" customHeight="1" spans="1:3">
      <c r="A105" s="27">
        <v>2121906</v>
      </c>
      <c r="B105" s="5" t="s">
        <v>2265</v>
      </c>
      <c r="C105" s="7">
        <v>0</v>
      </c>
    </row>
    <row r="106" ht="17.25" customHeight="1" spans="1:3">
      <c r="A106" s="27">
        <v>2121907</v>
      </c>
      <c r="B106" s="5" t="s">
        <v>2266</v>
      </c>
      <c r="C106" s="7">
        <v>0</v>
      </c>
    </row>
    <row r="107" ht="17.25" customHeight="1" spans="1:3">
      <c r="A107" s="27">
        <v>2121999</v>
      </c>
      <c r="B107" s="5" t="s">
        <v>2267</v>
      </c>
      <c r="C107" s="7">
        <v>0</v>
      </c>
    </row>
    <row r="108" ht="17.25" customHeight="1" spans="1:3">
      <c r="A108" s="27">
        <v>213</v>
      </c>
      <c r="B108" s="21" t="s">
        <v>1400</v>
      </c>
      <c r="C108" s="6">
        <f>SUM(C109,C114,C119,C124,C127)</f>
        <v>0</v>
      </c>
    </row>
    <row r="109" ht="17.25" customHeight="1" spans="1:3">
      <c r="A109" s="27">
        <v>21366</v>
      </c>
      <c r="B109" s="21" t="s">
        <v>2268</v>
      </c>
      <c r="C109" s="6">
        <f>SUM(C110:C113)</f>
        <v>0</v>
      </c>
    </row>
    <row r="110" ht="17.25" customHeight="1" spans="1:3">
      <c r="A110" s="27">
        <v>2136601</v>
      </c>
      <c r="B110" s="5" t="s">
        <v>2205</v>
      </c>
      <c r="C110" s="7">
        <v>0</v>
      </c>
    </row>
    <row r="111" ht="17.25" customHeight="1" spans="1:3">
      <c r="A111" s="27">
        <v>2136602</v>
      </c>
      <c r="B111" s="5" t="s">
        <v>2269</v>
      </c>
      <c r="C111" s="7">
        <v>0</v>
      </c>
    </row>
    <row r="112" ht="17.25" customHeight="1" spans="1:3">
      <c r="A112" s="27">
        <v>2136603</v>
      </c>
      <c r="B112" s="5" t="s">
        <v>2270</v>
      </c>
      <c r="C112" s="7">
        <v>0</v>
      </c>
    </row>
    <row r="113" ht="17.25" customHeight="1" spans="1:3">
      <c r="A113" s="27">
        <v>2136699</v>
      </c>
      <c r="B113" s="5" t="s">
        <v>2271</v>
      </c>
      <c r="C113" s="7">
        <v>0</v>
      </c>
    </row>
    <row r="114" ht="17.25" customHeight="1" spans="1:3">
      <c r="A114" s="27">
        <v>21367</v>
      </c>
      <c r="B114" s="21" t="s">
        <v>2272</v>
      </c>
      <c r="C114" s="6">
        <f>SUM(C115:C118)</f>
        <v>0</v>
      </c>
    </row>
    <row r="115" ht="17.25" customHeight="1" spans="1:3">
      <c r="A115" s="27">
        <v>2136701</v>
      </c>
      <c r="B115" s="5" t="s">
        <v>2205</v>
      </c>
      <c r="C115" s="7">
        <v>0</v>
      </c>
    </row>
    <row r="116" ht="17.25" customHeight="1" spans="1:3">
      <c r="A116" s="27">
        <v>2136702</v>
      </c>
      <c r="B116" s="5" t="s">
        <v>2269</v>
      </c>
      <c r="C116" s="7">
        <v>0</v>
      </c>
    </row>
    <row r="117" ht="17.25" customHeight="1" spans="1:3">
      <c r="A117" s="27">
        <v>2136703</v>
      </c>
      <c r="B117" s="5" t="s">
        <v>2273</v>
      </c>
      <c r="C117" s="7">
        <v>0</v>
      </c>
    </row>
    <row r="118" ht="17.25" customHeight="1" spans="1:3">
      <c r="A118" s="27">
        <v>2136799</v>
      </c>
      <c r="B118" s="5" t="s">
        <v>2274</v>
      </c>
      <c r="C118" s="7">
        <v>0</v>
      </c>
    </row>
    <row r="119" ht="17.25" customHeight="1" spans="1:3">
      <c r="A119" s="27">
        <v>21369</v>
      </c>
      <c r="B119" s="21" t="s">
        <v>2275</v>
      </c>
      <c r="C119" s="6">
        <f>SUM(C120:C123)</f>
        <v>0</v>
      </c>
    </row>
    <row r="120" ht="17.25" customHeight="1" spans="1:3">
      <c r="A120" s="27">
        <v>2136901</v>
      </c>
      <c r="B120" s="5" t="s">
        <v>1465</v>
      </c>
      <c r="C120" s="7">
        <v>0</v>
      </c>
    </row>
    <row r="121" ht="17.25" customHeight="1" spans="1:3">
      <c r="A121" s="27">
        <v>2136902</v>
      </c>
      <c r="B121" s="5" t="s">
        <v>2276</v>
      </c>
      <c r="C121" s="7">
        <v>0</v>
      </c>
    </row>
    <row r="122" ht="17.25" customHeight="1" spans="1:3">
      <c r="A122" s="27">
        <v>2136903</v>
      </c>
      <c r="B122" s="5" t="s">
        <v>2277</v>
      </c>
      <c r="C122" s="7">
        <v>0</v>
      </c>
    </row>
    <row r="123" ht="17.25" customHeight="1" spans="1:3">
      <c r="A123" s="27">
        <v>2136999</v>
      </c>
      <c r="B123" s="5" t="s">
        <v>2278</v>
      </c>
      <c r="C123" s="7">
        <v>0</v>
      </c>
    </row>
    <row r="124" ht="17.25" customHeight="1" spans="1:3">
      <c r="A124" s="27">
        <v>21370</v>
      </c>
      <c r="B124" s="21" t="s">
        <v>2279</v>
      </c>
      <c r="C124" s="6">
        <f>SUM(C125:C126)</f>
        <v>0</v>
      </c>
    </row>
    <row r="125" ht="17.25" customHeight="1" spans="1:3">
      <c r="A125" s="27">
        <v>2137001</v>
      </c>
      <c r="B125" s="5" t="s">
        <v>2280</v>
      </c>
      <c r="C125" s="7">
        <v>0</v>
      </c>
    </row>
    <row r="126" ht="17.25" customHeight="1" spans="1:3">
      <c r="A126" s="27">
        <v>2137099</v>
      </c>
      <c r="B126" s="5" t="s">
        <v>2281</v>
      </c>
      <c r="C126" s="7">
        <v>0</v>
      </c>
    </row>
    <row r="127" ht="17.25" customHeight="1" spans="1:3">
      <c r="A127" s="27">
        <v>21371</v>
      </c>
      <c r="B127" s="21" t="s">
        <v>2282</v>
      </c>
      <c r="C127" s="6">
        <f>SUM(C128:C131)</f>
        <v>0</v>
      </c>
    </row>
    <row r="128" ht="17.25" customHeight="1" spans="1:3">
      <c r="A128" s="27">
        <v>2137101</v>
      </c>
      <c r="B128" s="5" t="s">
        <v>2283</v>
      </c>
      <c r="C128" s="7">
        <v>0</v>
      </c>
    </row>
    <row r="129" ht="17.25" customHeight="1" spans="1:3">
      <c r="A129" s="27">
        <v>2137102</v>
      </c>
      <c r="B129" s="5" t="s">
        <v>2284</v>
      </c>
      <c r="C129" s="7">
        <v>0</v>
      </c>
    </row>
    <row r="130" ht="17.25" customHeight="1" spans="1:3">
      <c r="A130" s="27">
        <v>2137103</v>
      </c>
      <c r="B130" s="5" t="s">
        <v>2285</v>
      </c>
      <c r="C130" s="7">
        <v>0</v>
      </c>
    </row>
    <row r="131" ht="17.25" customHeight="1" spans="1:3">
      <c r="A131" s="27">
        <v>2137199</v>
      </c>
      <c r="B131" s="5" t="s">
        <v>2286</v>
      </c>
      <c r="C131" s="7">
        <v>0</v>
      </c>
    </row>
    <row r="132" ht="17.25" customHeight="1" spans="1:3">
      <c r="A132" s="27">
        <v>214</v>
      </c>
      <c r="B132" s="21" t="s">
        <v>1496</v>
      </c>
      <c r="C132" s="6">
        <f>SUM(C133,C138,C143,C148,C157,C164,C173,C176,C179,C180)</f>
        <v>0</v>
      </c>
    </row>
    <row r="133" ht="17.25" customHeight="1" spans="1:3">
      <c r="A133" s="27">
        <v>21460</v>
      </c>
      <c r="B133" s="21" t="s">
        <v>2287</v>
      </c>
      <c r="C133" s="6">
        <f>SUM(C134:C137)</f>
        <v>0</v>
      </c>
    </row>
    <row r="134" ht="17.25" customHeight="1" spans="1:3">
      <c r="A134" s="27">
        <v>2146001</v>
      </c>
      <c r="B134" s="5" t="s">
        <v>1498</v>
      </c>
      <c r="C134" s="7">
        <v>0</v>
      </c>
    </row>
    <row r="135" ht="17.25" customHeight="1" spans="1:3">
      <c r="A135" s="27">
        <v>2146002</v>
      </c>
      <c r="B135" s="5" t="s">
        <v>1499</v>
      </c>
      <c r="C135" s="7">
        <v>0</v>
      </c>
    </row>
    <row r="136" ht="17.25" customHeight="1" spans="1:3">
      <c r="A136" s="27">
        <v>2146003</v>
      </c>
      <c r="B136" s="5" t="s">
        <v>2288</v>
      </c>
      <c r="C136" s="7">
        <v>0</v>
      </c>
    </row>
    <row r="137" ht="17.25" customHeight="1" spans="1:3">
      <c r="A137" s="27">
        <v>2146099</v>
      </c>
      <c r="B137" s="5" t="s">
        <v>2289</v>
      </c>
      <c r="C137" s="7">
        <v>0</v>
      </c>
    </row>
    <row r="138" ht="17.25" customHeight="1" spans="1:3">
      <c r="A138" s="27">
        <v>21462</v>
      </c>
      <c r="B138" s="21" t="s">
        <v>2290</v>
      </c>
      <c r="C138" s="6">
        <f>SUM(C139:C142)</f>
        <v>0</v>
      </c>
    </row>
    <row r="139" ht="17.25" customHeight="1" spans="1:3">
      <c r="A139" s="27">
        <v>2146201</v>
      </c>
      <c r="B139" s="5" t="s">
        <v>2288</v>
      </c>
      <c r="C139" s="7">
        <v>0</v>
      </c>
    </row>
    <row r="140" ht="17.25" customHeight="1" spans="1:3">
      <c r="A140" s="27">
        <v>2146202</v>
      </c>
      <c r="B140" s="5" t="s">
        <v>2291</v>
      </c>
      <c r="C140" s="7">
        <v>0</v>
      </c>
    </row>
    <row r="141" ht="17.25" customHeight="1" spans="1:3">
      <c r="A141" s="27">
        <v>2146203</v>
      </c>
      <c r="B141" s="5" t="s">
        <v>2292</v>
      </c>
      <c r="C141" s="7">
        <v>0</v>
      </c>
    </row>
    <row r="142" ht="17.25" customHeight="1" spans="1:3">
      <c r="A142" s="27">
        <v>2146299</v>
      </c>
      <c r="B142" s="5" t="s">
        <v>2293</v>
      </c>
      <c r="C142" s="7">
        <v>0</v>
      </c>
    </row>
    <row r="143" ht="17.25" customHeight="1" spans="1:3">
      <c r="A143" s="27">
        <v>21463</v>
      </c>
      <c r="B143" s="21" t="s">
        <v>2294</v>
      </c>
      <c r="C143" s="6">
        <f>SUM(C144:C147)</f>
        <v>0</v>
      </c>
    </row>
    <row r="144" ht="17.25" customHeight="1" spans="1:3">
      <c r="A144" s="27">
        <v>2146301</v>
      </c>
      <c r="B144" s="5" t="s">
        <v>1505</v>
      </c>
      <c r="C144" s="7">
        <v>0</v>
      </c>
    </row>
    <row r="145" ht="17.25" customHeight="1" spans="1:3">
      <c r="A145" s="27">
        <v>2146302</v>
      </c>
      <c r="B145" s="5" t="s">
        <v>2295</v>
      </c>
      <c r="C145" s="7">
        <v>0</v>
      </c>
    </row>
    <row r="146" ht="17.25" customHeight="1" spans="1:3">
      <c r="A146" s="27">
        <v>2146303</v>
      </c>
      <c r="B146" s="5" t="s">
        <v>2296</v>
      </c>
      <c r="C146" s="7">
        <v>0</v>
      </c>
    </row>
    <row r="147" ht="17.25" customHeight="1" spans="1:3">
      <c r="A147" s="27">
        <v>2146399</v>
      </c>
      <c r="B147" s="5" t="s">
        <v>2297</v>
      </c>
      <c r="C147" s="7">
        <v>0</v>
      </c>
    </row>
    <row r="148" ht="17.25" customHeight="1" spans="1:3">
      <c r="A148" s="27">
        <v>21464</v>
      </c>
      <c r="B148" s="21" t="s">
        <v>2298</v>
      </c>
      <c r="C148" s="6">
        <f>SUM(C149:C156)</f>
        <v>0</v>
      </c>
    </row>
    <row r="149" ht="17.25" customHeight="1" spans="1:3">
      <c r="A149" s="27">
        <v>2146401</v>
      </c>
      <c r="B149" s="5" t="s">
        <v>2299</v>
      </c>
      <c r="C149" s="7">
        <v>0</v>
      </c>
    </row>
    <row r="150" ht="17.25" customHeight="1" spans="1:3">
      <c r="A150" s="27">
        <v>2146402</v>
      </c>
      <c r="B150" s="5" t="s">
        <v>2300</v>
      </c>
      <c r="C150" s="7">
        <v>0</v>
      </c>
    </row>
    <row r="151" ht="17.25" customHeight="1" spans="1:3">
      <c r="A151" s="27">
        <v>2146403</v>
      </c>
      <c r="B151" s="5" t="s">
        <v>2301</v>
      </c>
      <c r="C151" s="7">
        <v>0</v>
      </c>
    </row>
    <row r="152" ht="17.25" customHeight="1" spans="1:3">
      <c r="A152" s="27">
        <v>2146404</v>
      </c>
      <c r="B152" s="5" t="s">
        <v>2302</v>
      </c>
      <c r="C152" s="7">
        <v>0</v>
      </c>
    </row>
    <row r="153" ht="17.25" customHeight="1" spans="1:3">
      <c r="A153" s="27">
        <v>2146405</v>
      </c>
      <c r="B153" s="5" t="s">
        <v>2303</v>
      </c>
      <c r="C153" s="7">
        <v>0</v>
      </c>
    </row>
    <row r="154" ht="17.25" customHeight="1" spans="1:3">
      <c r="A154" s="27">
        <v>2146406</v>
      </c>
      <c r="B154" s="5" t="s">
        <v>2304</v>
      </c>
      <c r="C154" s="7">
        <v>0</v>
      </c>
    </row>
    <row r="155" ht="17.25" customHeight="1" spans="1:3">
      <c r="A155" s="27">
        <v>2146407</v>
      </c>
      <c r="B155" s="5" t="s">
        <v>2305</v>
      </c>
      <c r="C155" s="7">
        <v>0</v>
      </c>
    </row>
    <row r="156" ht="17.25" customHeight="1" spans="1:3">
      <c r="A156" s="27">
        <v>2146499</v>
      </c>
      <c r="B156" s="5" t="s">
        <v>2306</v>
      </c>
      <c r="C156" s="7">
        <v>0</v>
      </c>
    </row>
    <row r="157" ht="17.25" customHeight="1" spans="1:3">
      <c r="A157" s="27">
        <v>21468</v>
      </c>
      <c r="B157" s="21" t="s">
        <v>2307</v>
      </c>
      <c r="C157" s="6">
        <f>SUM(C158:C163)</f>
        <v>0</v>
      </c>
    </row>
    <row r="158" ht="17.25" customHeight="1" spans="1:3">
      <c r="A158" s="27">
        <v>2146801</v>
      </c>
      <c r="B158" s="5" t="s">
        <v>2308</v>
      </c>
      <c r="C158" s="7">
        <v>0</v>
      </c>
    </row>
    <row r="159" ht="17.25" customHeight="1" spans="1:3">
      <c r="A159" s="27">
        <v>2146802</v>
      </c>
      <c r="B159" s="5" t="s">
        <v>2309</v>
      </c>
      <c r="C159" s="7">
        <v>0</v>
      </c>
    </row>
    <row r="160" ht="17.25" customHeight="1" spans="1:3">
      <c r="A160" s="27">
        <v>2146803</v>
      </c>
      <c r="B160" s="5" t="s">
        <v>2310</v>
      </c>
      <c r="C160" s="7">
        <v>0</v>
      </c>
    </row>
    <row r="161" ht="17.25" customHeight="1" spans="1:3">
      <c r="A161" s="27">
        <v>2146804</v>
      </c>
      <c r="B161" s="5" t="s">
        <v>2311</v>
      </c>
      <c r="C161" s="7">
        <v>0</v>
      </c>
    </row>
    <row r="162" ht="17.25" customHeight="1" spans="1:3">
      <c r="A162" s="27">
        <v>2146805</v>
      </c>
      <c r="B162" s="5" t="s">
        <v>2312</v>
      </c>
      <c r="C162" s="7">
        <v>0</v>
      </c>
    </row>
    <row r="163" ht="17.25" customHeight="1" spans="1:3">
      <c r="A163" s="27">
        <v>2146899</v>
      </c>
      <c r="B163" s="5" t="s">
        <v>2313</v>
      </c>
      <c r="C163" s="7">
        <v>0</v>
      </c>
    </row>
    <row r="164" ht="17.25" customHeight="1" spans="1:3">
      <c r="A164" s="27">
        <v>21469</v>
      </c>
      <c r="B164" s="21" t="s">
        <v>2314</v>
      </c>
      <c r="C164" s="6">
        <f>SUM(C165:C172)</f>
        <v>0</v>
      </c>
    </row>
    <row r="165" ht="17.25" customHeight="1" spans="1:3">
      <c r="A165" s="27">
        <v>2146901</v>
      </c>
      <c r="B165" s="5" t="s">
        <v>2315</v>
      </c>
      <c r="C165" s="7">
        <v>0</v>
      </c>
    </row>
    <row r="166" ht="17.25" customHeight="1" spans="1:3">
      <c r="A166" s="27">
        <v>2146902</v>
      </c>
      <c r="B166" s="5" t="s">
        <v>1526</v>
      </c>
      <c r="C166" s="7">
        <v>0</v>
      </c>
    </row>
    <row r="167" ht="17.25" customHeight="1" spans="1:3">
      <c r="A167" s="27">
        <v>2146903</v>
      </c>
      <c r="B167" s="5" t="s">
        <v>2316</v>
      </c>
      <c r="C167" s="7">
        <v>0</v>
      </c>
    </row>
    <row r="168" ht="17.25" customHeight="1" spans="1:3">
      <c r="A168" s="27">
        <v>2146904</v>
      </c>
      <c r="B168" s="5" t="s">
        <v>2317</v>
      </c>
      <c r="C168" s="7">
        <v>0</v>
      </c>
    </row>
    <row r="169" ht="17.25" customHeight="1" spans="1:3">
      <c r="A169" s="27">
        <v>2146906</v>
      </c>
      <c r="B169" s="5" t="s">
        <v>2318</v>
      </c>
      <c r="C169" s="7">
        <v>0</v>
      </c>
    </row>
    <row r="170" ht="17.25" customHeight="1" spans="1:3">
      <c r="A170" s="27">
        <v>2146907</v>
      </c>
      <c r="B170" s="5" t="s">
        <v>2319</v>
      </c>
      <c r="C170" s="7">
        <v>0</v>
      </c>
    </row>
    <row r="171" ht="17.25" customHeight="1" spans="1:3">
      <c r="A171" s="27">
        <v>2146908</v>
      </c>
      <c r="B171" s="5" t="s">
        <v>2320</v>
      </c>
      <c r="C171" s="7">
        <v>0</v>
      </c>
    </row>
    <row r="172" ht="17.25" customHeight="1" spans="1:3">
      <c r="A172" s="27">
        <v>2146999</v>
      </c>
      <c r="B172" s="5" t="s">
        <v>2321</v>
      </c>
      <c r="C172" s="7">
        <v>0</v>
      </c>
    </row>
    <row r="173" ht="17.25" customHeight="1" spans="1:3">
      <c r="A173" s="27">
        <v>21470</v>
      </c>
      <c r="B173" s="21" t="s">
        <v>2322</v>
      </c>
      <c r="C173" s="6">
        <f>SUM(C174:C175)</f>
        <v>0</v>
      </c>
    </row>
    <row r="174" ht="17.25" customHeight="1" spans="1:3">
      <c r="A174" s="27">
        <v>2147001</v>
      </c>
      <c r="B174" s="5" t="s">
        <v>2323</v>
      </c>
      <c r="C174" s="7">
        <v>0</v>
      </c>
    </row>
    <row r="175" ht="17.25" customHeight="1" spans="1:3">
      <c r="A175" s="27">
        <v>2147099</v>
      </c>
      <c r="B175" s="5" t="s">
        <v>2324</v>
      </c>
      <c r="C175" s="7">
        <v>0</v>
      </c>
    </row>
    <row r="176" ht="17.25" customHeight="1" spans="1:3">
      <c r="A176" s="27">
        <v>21471</v>
      </c>
      <c r="B176" s="21" t="s">
        <v>2325</v>
      </c>
      <c r="C176" s="6">
        <f>SUM(C177:C178)</f>
        <v>0</v>
      </c>
    </row>
    <row r="177" ht="17.25" customHeight="1" spans="1:3">
      <c r="A177" s="27">
        <v>2147101</v>
      </c>
      <c r="B177" s="5" t="s">
        <v>2323</v>
      </c>
      <c r="C177" s="7">
        <v>0</v>
      </c>
    </row>
    <row r="178" ht="17.25" customHeight="1" spans="1:3">
      <c r="A178" s="27">
        <v>2147199</v>
      </c>
      <c r="B178" s="5" t="s">
        <v>2326</v>
      </c>
      <c r="C178" s="7">
        <v>0</v>
      </c>
    </row>
    <row r="179" ht="17.25" customHeight="1" spans="1:3">
      <c r="A179" s="27">
        <v>21472</v>
      </c>
      <c r="B179" s="21" t="s">
        <v>2327</v>
      </c>
      <c r="C179" s="7">
        <v>0</v>
      </c>
    </row>
    <row r="180" ht="17.25" customHeight="1" spans="1:3">
      <c r="A180" s="27">
        <v>21473</v>
      </c>
      <c r="B180" s="21" t="s">
        <v>2328</v>
      </c>
      <c r="C180" s="6">
        <f>SUM(C181:C183)</f>
        <v>0</v>
      </c>
    </row>
    <row r="181" ht="17.25" customHeight="1" spans="1:3">
      <c r="A181" s="27">
        <v>2147301</v>
      </c>
      <c r="B181" s="5" t="s">
        <v>2329</v>
      </c>
      <c r="C181" s="7">
        <v>0</v>
      </c>
    </row>
    <row r="182" ht="17.25" customHeight="1" spans="1:3">
      <c r="A182" s="27">
        <v>2147303</v>
      </c>
      <c r="B182" s="5" t="s">
        <v>2330</v>
      </c>
      <c r="C182" s="7">
        <v>0</v>
      </c>
    </row>
    <row r="183" ht="17.25" customHeight="1" spans="1:3">
      <c r="A183" s="27">
        <v>2147399</v>
      </c>
      <c r="B183" s="5" t="s">
        <v>2331</v>
      </c>
      <c r="C183" s="7">
        <v>0</v>
      </c>
    </row>
    <row r="184" ht="17.25" customHeight="1" spans="1:3">
      <c r="A184" s="27">
        <v>215</v>
      </c>
      <c r="B184" s="21" t="s">
        <v>1547</v>
      </c>
      <c r="C184" s="6">
        <f>C185</f>
        <v>0</v>
      </c>
    </row>
    <row r="185" ht="17.25" customHeight="1" spans="1:3">
      <c r="A185" s="27">
        <v>21562</v>
      </c>
      <c r="B185" s="21" t="s">
        <v>2332</v>
      </c>
      <c r="C185" s="6">
        <f>SUM(C186:C188)</f>
        <v>0</v>
      </c>
    </row>
    <row r="186" ht="17.25" customHeight="1" spans="1:3">
      <c r="A186" s="27">
        <v>2156201</v>
      </c>
      <c r="B186" s="5" t="s">
        <v>2333</v>
      </c>
      <c r="C186" s="7">
        <v>0</v>
      </c>
    </row>
    <row r="187" ht="17.25" customHeight="1" spans="1:3">
      <c r="A187" s="27">
        <v>2156202</v>
      </c>
      <c r="B187" s="5" t="s">
        <v>2334</v>
      </c>
      <c r="C187" s="7">
        <v>0</v>
      </c>
    </row>
    <row r="188" ht="17.25" customHeight="1" spans="1:3">
      <c r="A188" s="27">
        <v>2156299</v>
      </c>
      <c r="B188" s="5" t="s">
        <v>2335</v>
      </c>
      <c r="C188" s="7">
        <v>0</v>
      </c>
    </row>
    <row r="189" ht="17.25" customHeight="1" spans="1:3">
      <c r="A189" s="27">
        <v>217</v>
      </c>
      <c r="B189" s="21" t="s">
        <v>1608</v>
      </c>
      <c r="C189" s="6">
        <f>C190</f>
        <v>0</v>
      </c>
    </row>
    <row r="190" ht="17.25" customHeight="1" spans="1:3">
      <c r="A190" s="27">
        <v>21704</v>
      </c>
      <c r="B190" s="21" t="s">
        <v>1628</v>
      </c>
      <c r="C190" s="6">
        <f>SUM(C191:C192)</f>
        <v>0</v>
      </c>
    </row>
    <row r="191" ht="17.25" customHeight="1" spans="1:3">
      <c r="A191" s="27">
        <v>2170402</v>
      </c>
      <c r="B191" s="5" t="s">
        <v>2336</v>
      </c>
      <c r="C191" s="7">
        <v>0</v>
      </c>
    </row>
    <row r="192" ht="17.25" customHeight="1" spans="1:3">
      <c r="A192" s="27">
        <v>2170403</v>
      </c>
      <c r="B192" s="5" t="s">
        <v>2337</v>
      </c>
      <c r="C192" s="7">
        <v>0</v>
      </c>
    </row>
    <row r="193" ht="17.25" customHeight="1" spans="1:3">
      <c r="A193" s="27">
        <v>229</v>
      </c>
      <c r="B193" s="21" t="s">
        <v>1859</v>
      </c>
      <c r="C193" s="6">
        <f>SUM(C194,C198,C207)</f>
        <v>7747</v>
      </c>
    </row>
    <row r="194" ht="17.25" customHeight="1" spans="1:3">
      <c r="A194" s="27">
        <v>22904</v>
      </c>
      <c r="B194" s="21" t="s">
        <v>2338</v>
      </c>
      <c r="C194" s="6">
        <f>SUM(C195:C197)</f>
        <v>7500</v>
      </c>
    </row>
    <row r="195" ht="17.25" customHeight="1" spans="1:3">
      <c r="A195" s="27">
        <v>2290401</v>
      </c>
      <c r="B195" s="5" t="s">
        <v>2339</v>
      </c>
      <c r="C195" s="7">
        <v>0</v>
      </c>
    </row>
    <row r="196" ht="17.25" customHeight="1" spans="1:3">
      <c r="A196" s="27">
        <v>2290402</v>
      </c>
      <c r="B196" s="5" t="s">
        <v>2340</v>
      </c>
      <c r="C196" s="7">
        <v>7500</v>
      </c>
    </row>
    <row r="197" ht="17.25" customHeight="1" spans="1:3">
      <c r="A197" s="27">
        <v>2290403</v>
      </c>
      <c r="B197" s="5" t="s">
        <v>2341</v>
      </c>
      <c r="C197" s="7">
        <v>0</v>
      </c>
    </row>
    <row r="198" ht="17.25" customHeight="1" spans="1:3">
      <c r="A198" s="27">
        <v>22908</v>
      </c>
      <c r="B198" s="21" t="s">
        <v>2342</v>
      </c>
      <c r="C198" s="6">
        <f>SUM(C199:C206)</f>
        <v>0</v>
      </c>
    </row>
    <row r="199" ht="17.25" customHeight="1" spans="1:3">
      <c r="A199" s="27">
        <v>2290802</v>
      </c>
      <c r="B199" s="5" t="s">
        <v>2343</v>
      </c>
      <c r="C199" s="7">
        <v>0</v>
      </c>
    </row>
    <row r="200" ht="17.25" customHeight="1" spans="1:3">
      <c r="A200" s="27">
        <v>2290803</v>
      </c>
      <c r="B200" s="5" t="s">
        <v>2344</v>
      </c>
      <c r="C200" s="7">
        <v>0</v>
      </c>
    </row>
    <row r="201" ht="17.25" customHeight="1" spans="1:3">
      <c r="A201" s="27">
        <v>2290804</v>
      </c>
      <c r="B201" s="5" t="s">
        <v>2345</v>
      </c>
      <c r="C201" s="7">
        <v>0</v>
      </c>
    </row>
    <row r="202" ht="17.25" customHeight="1" spans="1:3">
      <c r="A202" s="27">
        <v>2290805</v>
      </c>
      <c r="B202" s="5" t="s">
        <v>2346</v>
      </c>
      <c r="C202" s="7">
        <v>0</v>
      </c>
    </row>
    <row r="203" ht="17.25" customHeight="1" spans="1:3">
      <c r="A203" s="27">
        <v>2290806</v>
      </c>
      <c r="B203" s="5" t="s">
        <v>2347</v>
      </c>
      <c r="C203" s="7">
        <v>0</v>
      </c>
    </row>
    <row r="204" ht="17.25" customHeight="1" spans="1:3">
      <c r="A204" s="27">
        <v>2290807</v>
      </c>
      <c r="B204" s="5" t="s">
        <v>2348</v>
      </c>
      <c r="C204" s="7">
        <v>0</v>
      </c>
    </row>
    <row r="205" ht="17.25" customHeight="1" spans="1:3">
      <c r="A205" s="27">
        <v>2290808</v>
      </c>
      <c r="B205" s="5" t="s">
        <v>2349</v>
      </c>
      <c r="C205" s="7">
        <v>0</v>
      </c>
    </row>
    <row r="206" ht="17.25" customHeight="1" spans="1:3">
      <c r="A206" s="27">
        <v>2290899</v>
      </c>
      <c r="B206" s="5" t="s">
        <v>2350</v>
      </c>
      <c r="C206" s="7">
        <v>0</v>
      </c>
    </row>
    <row r="207" ht="17.25" customHeight="1" spans="1:3">
      <c r="A207" s="27">
        <v>22960</v>
      </c>
      <c r="B207" s="21" t="s">
        <v>2351</v>
      </c>
      <c r="C207" s="6">
        <f>SUM(C208:C218)</f>
        <v>247</v>
      </c>
    </row>
    <row r="208" ht="17.25" customHeight="1" spans="1:3">
      <c r="A208" s="27">
        <v>2296001</v>
      </c>
      <c r="B208" s="5" t="s">
        <v>2352</v>
      </c>
      <c r="C208" s="7">
        <v>0</v>
      </c>
    </row>
    <row r="209" ht="17.25" customHeight="1" spans="1:3">
      <c r="A209" s="27">
        <v>2296002</v>
      </c>
      <c r="B209" s="5" t="s">
        <v>2353</v>
      </c>
      <c r="C209" s="7">
        <v>117</v>
      </c>
    </row>
    <row r="210" ht="17.25" customHeight="1" spans="1:3">
      <c r="A210" s="27">
        <v>2296003</v>
      </c>
      <c r="B210" s="5" t="s">
        <v>2354</v>
      </c>
      <c r="C210" s="7">
        <v>46</v>
      </c>
    </row>
    <row r="211" ht="17.25" customHeight="1" spans="1:3">
      <c r="A211" s="27">
        <v>2296004</v>
      </c>
      <c r="B211" s="5" t="s">
        <v>2355</v>
      </c>
      <c r="C211" s="7">
        <v>30</v>
      </c>
    </row>
    <row r="212" ht="17.25" customHeight="1" spans="1:3">
      <c r="A212" s="27">
        <v>2296005</v>
      </c>
      <c r="B212" s="5" t="s">
        <v>2356</v>
      </c>
      <c r="C212" s="7">
        <v>0</v>
      </c>
    </row>
    <row r="213" ht="17.25" customHeight="1" spans="1:3">
      <c r="A213" s="27">
        <v>2296006</v>
      </c>
      <c r="B213" s="5" t="s">
        <v>2357</v>
      </c>
      <c r="C213" s="7">
        <v>21</v>
      </c>
    </row>
    <row r="214" ht="17.25" customHeight="1" spans="1:3">
      <c r="A214" s="27">
        <v>2296010</v>
      </c>
      <c r="B214" s="5" t="s">
        <v>2358</v>
      </c>
      <c r="C214" s="7">
        <v>10</v>
      </c>
    </row>
    <row r="215" ht="17.25" customHeight="1" spans="1:3">
      <c r="A215" s="27">
        <v>2296011</v>
      </c>
      <c r="B215" s="5" t="s">
        <v>2359</v>
      </c>
      <c r="C215" s="7">
        <v>0</v>
      </c>
    </row>
    <row r="216" ht="17.25" customHeight="1" spans="1:3">
      <c r="A216" s="27">
        <v>2296012</v>
      </c>
      <c r="B216" s="5" t="s">
        <v>2360</v>
      </c>
      <c r="C216" s="7">
        <v>0</v>
      </c>
    </row>
    <row r="217" ht="17.25" customHeight="1" spans="1:3">
      <c r="A217" s="27">
        <v>2296013</v>
      </c>
      <c r="B217" s="5" t="s">
        <v>2361</v>
      </c>
      <c r="C217" s="7">
        <v>21</v>
      </c>
    </row>
    <row r="218" ht="17.25" customHeight="1" spans="1:3">
      <c r="A218" s="27">
        <v>2296099</v>
      </c>
      <c r="B218" s="5" t="s">
        <v>2362</v>
      </c>
      <c r="C218" s="7">
        <v>2</v>
      </c>
    </row>
    <row r="219" ht="17.25" customHeight="1" spans="1:3">
      <c r="A219" s="27">
        <v>232</v>
      </c>
      <c r="B219" s="21" t="s">
        <v>1791</v>
      </c>
      <c r="C219" s="6">
        <f>C220</f>
        <v>710</v>
      </c>
    </row>
    <row r="220" ht="17.25" customHeight="1" spans="1:3">
      <c r="A220" s="27">
        <v>23204</v>
      </c>
      <c r="B220" s="21" t="s">
        <v>2363</v>
      </c>
      <c r="C220" s="6">
        <f>SUM(C221:C236)</f>
        <v>710</v>
      </c>
    </row>
    <row r="221" ht="17.25" customHeight="1" spans="1:3">
      <c r="A221" s="27">
        <v>2320401</v>
      </c>
      <c r="B221" s="5" t="s">
        <v>2364</v>
      </c>
      <c r="C221" s="7">
        <v>0</v>
      </c>
    </row>
    <row r="222" ht="17.25" customHeight="1" spans="1:3">
      <c r="A222" s="27">
        <v>2320402</v>
      </c>
      <c r="B222" s="5" t="s">
        <v>2365</v>
      </c>
      <c r="C222" s="7">
        <v>0</v>
      </c>
    </row>
    <row r="223" ht="17.25" customHeight="1" spans="1:3">
      <c r="A223" s="27">
        <v>2320405</v>
      </c>
      <c r="B223" s="5" t="s">
        <v>2366</v>
      </c>
      <c r="C223" s="7">
        <v>0</v>
      </c>
    </row>
    <row r="224" ht="17.25" customHeight="1" spans="1:3">
      <c r="A224" s="27">
        <v>2320411</v>
      </c>
      <c r="B224" s="5" t="s">
        <v>2367</v>
      </c>
      <c r="C224" s="7">
        <v>710</v>
      </c>
    </row>
    <row r="225" ht="17.25" customHeight="1" spans="1:3">
      <c r="A225" s="27">
        <v>2320413</v>
      </c>
      <c r="B225" s="5" t="s">
        <v>2368</v>
      </c>
      <c r="C225" s="7">
        <v>0</v>
      </c>
    </row>
    <row r="226" ht="17.25" customHeight="1" spans="1:3">
      <c r="A226" s="27">
        <v>2320414</v>
      </c>
      <c r="B226" s="5" t="s">
        <v>2369</v>
      </c>
      <c r="C226" s="7">
        <v>0</v>
      </c>
    </row>
    <row r="227" ht="17.25" customHeight="1" spans="1:3">
      <c r="A227" s="27">
        <v>2320416</v>
      </c>
      <c r="B227" s="5" t="s">
        <v>2370</v>
      </c>
      <c r="C227" s="7">
        <v>0</v>
      </c>
    </row>
    <row r="228" ht="17.25" customHeight="1" spans="1:3">
      <c r="A228" s="27">
        <v>2320417</v>
      </c>
      <c r="B228" s="5" t="s">
        <v>2371</v>
      </c>
      <c r="C228" s="7">
        <v>0</v>
      </c>
    </row>
    <row r="229" ht="17.25" customHeight="1" spans="1:3">
      <c r="A229" s="27">
        <v>2320418</v>
      </c>
      <c r="B229" s="5" t="s">
        <v>2372</v>
      </c>
      <c r="C229" s="7">
        <v>0</v>
      </c>
    </row>
    <row r="230" ht="17.25" customHeight="1" spans="1:3">
      <c r="A230" s="27">
        <v>2320419</v>
      </c>
      <c r="B230" s="5" t="s">
        <v>2373</v>
      </c>
      <c r="C230" s="7">
        <v>0</v>
      </c>
    </row>
    <row r="231" ht="17.25" customHeight="1" spans="1:3">
      <c r="A231" s="27">
        <v>2320420</v>
      </c>
      <c r="B231" s="5" t="s">
        <v>2374</v>
      </c>
      <c r="C231" s="7">
        <v>0</v>
      </c>
    </row>
    <row r="232" ht="17.25" customHeight="1" spans="1:3">
      <c r="A232" s="27">
        <v>2320431</v>
      </c>
      <c r="B232" s="5" t="s">
        <v>2375</v>
      </c>
      <c r="C232" s="7">
        <v>0</v>
      </c>
    </row>
    <row r="233" ht="17.25" customHeight="1" spans="1:3">
      <c r="A233" s="27">
        <v>2320432</v>
      </c>
      <c r="B233" s="5" t="s">
        <v>2376</v>
      </c>
      <c r="C233" s="7">
        <v>0</v>
      </c>
    </row>
    <row r="234" ht="17.25" customHeight="1" spans="1:3">
      <c r="A234" s="27">
        <v>2320433</v>
      </c>
      <c r="B234" s="5" t="s">
        <v>2377</v>
      </c>
      <c r="C234" s="7">
        <v>0</v>
      </c>
    </row>
    <row r="235" ht="17.25" customHeight="1" spans="1:3">
      <c r="A235" s="27">
        <v>2320498</v>
      </c>
      <c r="B235" s="5" t="s">
        <v>2378</v>
      </c>
      <c r="C235" s="7">
        <v>0</v>
      </c>
    </row>
    <row r="236" ht="17.25" customHeight="1" spans="1:3">
      <c r="A236" s="27">
        <v>2320499</v>
      </c>
      <c r="B236" s="5" t="s">
        <v>2379</v>
      </c>
      <c r="C236" s="7">
        <v>0</v>
      </c>
    </row>
    <row r="237" ht="17.25" customHeight="1" spans="1:3">
      <c r="A237" s="27">
        <v>233</v>
      </c>
      <c r="B237" s="21" t="s">
        <v>1799</v>
      </c>
      <c r="C237" s="6">
        <f>C238</f>
        <v>8</v>
      </c>
    </row>
    <row r="238" ht="17.25" customHeight="1" spans="1:3">
      <c r="A238" s="27">
        <v>23304</v>
      </c>
      <c r="B238" s="21" t="s">
        <v>2380</v>
      </c>
      <c r="C238" s="6">
        <f>SUM(C239:C254)</f>
        <v>8</v>
      </c>
    </row>
    <row r="239" ht="17.25" customHeight="1" spans="1:3">
      <c r="A239" s="27">
        <v>2330401</v>
      </c>
      <c r="B239" s="5" t="s">
        <v>2381</v>
      </c>
      <c r="C239" s="7">
        <v>0</v>
      </c>
    </row>
    <row r="240" ht="17.25" customHeight="1" spans="1:3">
      <c r="A240" s="27">
        <v>2330402</v>
      </c>
      <c r="B240" s="5" t="s">
        <v>2382</v>
      </c>
      <c r="C240" s="7">
        <v>0</v>
      </c>
    </row>
    <row r="241" ht="17.25" customHeight="1" spans="1:3">
      <c r="A241" s="27">
        <v>2330405</v>
      </c>
      <c r="B241" s="5" t="s">
        <v>2383</v>
      </c>
      <c r="C241" s="7">
        <v>0</v>
      </c>
    </row>
    <row r="242" ht="17.25" customHeight="1" spans="1:3">
      <c r="A242" s="27">
        <v>2330411</v>
      </c>
      <c r="B242" s="5" t="s">
        <v>2384</v>
      </c>
      <c r="C242" s="7">
        <v>8</v>
      </c>
    </row>
    <row r="243" ht="17.25" customHeight="1" spans="1:3">
      <c r="A243" s="27">
        <v>2330413</v>
      </c>
      <c r="B243" s="5" t="s">
        <v>2385</v>
      </c>
      <c r="C243" s="7">
        <v>0</v>
      </c>
    </row>
    <row r="244" ht="17.25" customHeight="1" spans="1:3">
      <c r="A244" s="27">
        <v>2330414</v>
      </c>
      <c r="B244" s="5" t="s">
        <v>2386</v>
      </c>
      <c r="C244" s="7">
        <v>0</v>
      </c>
    </row>
    <row r="245" ht="17.25" customHeight="1" spans="1:3">
      <c r="A245" s="27">
        <v>2330416</v>
      </c>
      <c r="B245" s="5" t="s">
        <v>2387</v>
      </c>
      <c r="C245" s="7">
        <v>0</v>
      </c>
    </row>
    <row r="246" ht="17.25" customHeight="1" spans="1:3">
      <c r="A246" s="27">
        <v>2330417</v>
      </c>
      <c r="B246" s="5" t="s">
        <v>2388</v>
      </c>
      <c r="C246" s="7">
        <v>0</v>
      </c>
    </row>
    <row r="247" ht="17.25" customHeight="1" spans="1:3">
      <c r="A247" s="27">
        <v>2330418</v>
      </c>
      <c r="B247" s="5" t="s">
        <v>2389</v>
      </c>
      <c r="C247" s="7">
        <v>0</v>
      </c>
    </row>
    <row r="248" ht="17.25" customHeight="1" spans="1:3">
      <c r="A248" s="27">
        <v>2330419</v>
      </c>
      <c r="B248" s="5" t="s">
        <v>2390</v>
      </c>
      <c r="C248" s="7">
        <v>0</v>
      </c>
    </row>
    <row r="249" ht="17.25" customHeight="1" spans="1:3">
      <c r="A249" s="27">
        <v>2330420</v>
      </c>
      <c r="B249" s="5" t="s">
        <v>2391</v>
      </c>
      <c r="C249" s="7">
        <v>0</v>
      </c>
    </row>
    <row r="250" ht="17.25" customHeight="1" spans="1:3">
      <c r="A250" s="27">
        <v>2330431</v>
      </c>
      <c r="B250" s="5" t="s">
        <v>2392</v>
      </c>
      <c r="C250" s="7">
        <v>0</v>
      </c>
    </row>
    <row r="251" ht="17.25" customHeight="1" spans="1:3">
      <c r="A251" s="27">
        <v>2330432</v>
      </c>
      <c r="B251" s="5" t="s">
        <v>2393</v>
      </c>
      <c r="C251" s="7">
        <v>0</v>
      </c>
    </row>
    <row r="252" ht="17.25" customHeight="1" spans="1:3">
      <c r="A252" s="27">
        <v>2330433</v>
      </c>
      <c r="B252" s="5" t="s">
        <v>2394</v>
      </c>
      <c r="C252" s="7">
        <v>0</v>
      </c>
    </row>
    <row r="253" ht="17.25" customHeight="1" spans="1:3">
      <c r="A253" s="27">
        <v>2330498</v>
      </c>
      <c r="B253" s="5" t="s">
        <v>2395</v>
      </c>
      <c r="C253" s="7">
        <v>0</v>
      </c>
    </row>
    <row r="254" ht="17.25" customHeight="1" spans="1:3">
      <c r="A254" s="27">
        <v>2330499</v>
      </c>
      <c r="B254" s="5" t="s">
        <v>2396</v>
      </c>
      <c r="C254" s="7">
        <v>0</v>
      </c>
    </row>
    <row r="255" ht="17.25" customHeight="1" spans="1:3">
      <c r="A255" s="27">
        <v>234</v>
      </c>
      <c r="B255" s="15" t="s">
        <v>2397</v>
      </c>
      <c r="C255" s="6">
        <f>SUM(C256,C269)</f>
        <v>6900</v>
      </c>
    </row>
    <row r="256" ht="17.25" customHeight="1" spans="1:3">
      <c r="A256" s="27">
        <v>23401</v>
      </c>
      <c r="B256" s="15" t="s">
        <v>1825</v>
      </c>
      <c r="C256" s="6">
        <f>SUM(C257:C268)</f>
        <v>6689</v>
      </c>
    </row>
    <row r="257" ht="17.25" customHeight="1" spans="1:3">
      <c r="A257" s="27">
        <v>2340101</v>
      </c>
      <c r="B257" s="27" t="s">
        <v>2398</v>
      </c>
      <c r="C257" s="7">
        <v>4500</v>
      </c>
    </row>
    <row r="258" ht="17.25" customHeight="1" spans="1:3">
      <c r="A258" s="27">
        <v>2340102</v>
      </c>
      <c r="B258" s="27" t="s">
        <v>2399</v>
      </c>
      <c r="C258" s="7">
        <v>189</v>
      </c>
    </row>
    <row r="259" ht="17.25" customHeight="1" spans="1:3">
      <c r="A259" s="27">
        <v>2340103</v>
      </c>
      <c r="B259" s="27" t="s">
        <v>2400</v>
      </c>
      <c r="C259" s="7">
        <v>0</v>
      </c>
    </row>
    <row r="260" ht="17.25" customHeight="1" spans="1:3">
      <c r="A260" s="27">
        <v>2340104</v>
      </c>
      <c r="B260" s="27" t="s">
        <v>2401</v>
      </c>
      <c r="C260" s="7">
        <v>0</v>
      </c>
    </row>
    <row r="261" ht="17.25" customHeight="1" spans="1:3">
      <c r="A261" s="27">
        <v>2340105</v>
      </c>
      <c r="B261" s="27" t="s">
        <v>2402</v>
      </c>
      <c r="C261" s="7">
        <v>0</v>
      </c>
    </row>
    <row r="262" ht="17.25" customHeight="1" spans="1:3">
      <c r="A262" s="27">
        <v>2340106</v>
      </c>
      <c r="B262" s="27" t="s">
        <v>2403</v>
      </c>
      <c r="C262" s="7">
        <v>0</v>
      </c>
    </row>
    <row r="263" ht="17.25" customHeight="1" spans="1:3">
      <c r="A263" s="27">
        <v>2340107</v>
      </c>
      <c r="B263" s="27" t="s">
        <v>2404</v>
      </c>
      <c r="C263" s="7">
        <v>0</v>
      </c>
    </row>
    <row r="264" ht="17.25" customHeight="1" spans="1:3">
      <c r="A264" s="27">
        <v>2340108</v>
      </c>
      <c r="B264" s="27" t="s">
        <v>2405</v>
      </c>
      <c r="C264" s="7">
        <v>0</v>
      </c>
    </row>
    <row r="265" ht="17.25" customHeight="1" spans="1:3">
      <c r="A265" s="27">
        <v>2340109</v>
      </c>
      <c r="B265" s="27" t="s">
        <v>2406</v>
      </c>
      <c r="C265" s="7">
        <v>2000</v>
      </c>
    </row>
    <row r="266" ht="17.25" customHeight="1" spans="1:3">
      <c r="A266" s="27">
        <v>2340110</v>
      </c>
      <c r="B266" s="27" t="s">
        <v>2407</v>
      </c>
      <c r="C266" s="7">
        <v>0</v>
      </c>
    </row>
    <row r="267" ht="17.25" customHeight="1" spans="1:3">
      <c r="A267" s="27">
        <v>2340111</v>
      </c>
      <c r="B267" s="27" t="s">
        <v>2408</v>
      </c>
      <c r="C267" s="7">
        <v>0</v>
      </c>
    </row>
    <row r="268" ht="17.25" customHeight="1" spans="1:3">
      <c r="A268" s="27">
        <v>2340199</v>
      </c>
      <c r="B268" s="27" t="s">
        <v>2409</v>
      </c>
      <c r="C268" s="7">
        <v>0</v>
      </c>
    </row>
    <row r="269" ht="17.25" customHeight="1" spans="1:3">
      <c r="A269" s="27">
        <v>23402</v>
      </c>
      <c r="B269" s="15" t="s">
        <v>2410</v>
      </c>
      <c r="C269" s="6">
        <f>SUM(C270:C275)</f>
        <v>211</v>
      </c>
    </row>
    <row r="270" ht="17.25" customHeight="1" spans="1:3">
      <c r="A270" s="27">
        <v>2340201</v>
      </c>
      <c r="B270" s="27" t="s">
        <v>1587</v>
      </c>
      <c r="C270" s="7">
        <v>0</v>
      </c>
    </row>
    <row r="271" ht="17.25" customHeight="1" spans="1:3">
      <c r="A271" s="27">
        <v>2340202</v>
      </c>
      <c r="B271" s="27" t="s">
        <v>1633</v>
      </c>
      <c r="C271" s="7">
        <v>0</v>
      </c>
    </row>
    <row r="272" ht="17.25" customHeight="1" spans="1:3">
      <c r="A272" s="27">
        <v>2340203</v>
      </c>
      <c r="B272" s="27" t="s">
        <v>1487</v>
      </c>
      <c r="C272" s="7">
        <v>0</v>
      </c>
    </row>
    <row r="273" ht="17.25" customHeight="1" spans="1:3">
      <c r="A273" s="27">
        <v>2340204</v>
      </c>
      <c r="B273" s="27" t="s">
        <v>2411</v>
      </c>
      <c r="C273" s="7">
        <v>0</v>
      </c>
    </row>
    <row r="274" ht="17.25" customHeight="1" spans="1:3">
      <c r="A274" s="27">
        <v>2340205</v>
      </c>
      <c r="B274" s="27" t="s">
        <v>2412</v>
      </c>
      <c r="C274" s="7">
        <v>0</v>
      </c>
    </row>
    <row r="275" ht="17.25" customHeight="1" spans="1:3">
      <c r="A275" s="27">
        <v>2340299</v>
      </c>
      <c r="B275" s="27" t="s">
        <v>2413</v>
      </c>
      <c r="C275" s="7">
        <v>211</v>
      </c>
    </row>
  </sheetData>
  <mergeCells count="1">
    <mergeCell ref="A1:C1"/>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34"/>
  <sheetViews>
    <sheetView showGridLines="0" showZeros="0" zoomScaleSheetLayoutView="60" workbookViewId="0">
      <selection activeCell="A1" sqref="A1:Z1"/>
    </sheetView>
  </sheetViews>
  <sheetFormatPr defaultColWidth="12.1833333333333" defaultRowHeight="15.55" customHeight="1"/>
  <cols>
    <col min="1" max="1" width="10.1083333333333" customWidth="1"/>
    <col min="2" max="2" width="45.5" customWidth="1"/>
    <col min="3" max="5" width="12.125" customWidth="1"/>
    <col min="6" max="6" width="13" customWidth="1"/>
    <col min="7" max="12" width="12.1833333333333" customWidth="1"/>
    <col min="13" max="13" width="10.0083333333333" customWidth="1"/>
    <col min="14" max="14" width="56.25" customWidth="1"/>
    <col min="15" max="22" width="12.1833333333333" customWidth="1"/>
    <col min="23" max="23" width="10.0083333333333" customWidth="1"/>
    <col min="24" max="24" width="36.1416666666667" customWidth="1"/>
    <col min="25" max="16384" width="12.1833333333333" customWidth="1"/>
  </cols>
  <sheetData>
    <row r="1" ht="34" customHeight="1" spans="1:26">
      <c r="A1" s="13" t="s">
        <v>2414</v>
      </c>
      <c r="B1" s="13"/>
      <c r="C1" s="13"/>
      <c r="D1" s="13"/>
      <c r="E1" s="13"/>
      <c r="F1" s="13"/>
      <c r="G1" s="13"/>
      <c r="H1" s="13"/>
      <c r="I1" s="13"/>
      <c r="J1" s="13"/>
      <c r="K1" s="13"/>
      <c r="L1" s="13"/>
      <c r="M1" s="13"/>
      <c r="N1" s="13"/>
      <c r="O1" s="13"/>
      <c r="P1" s="13"/>
      <c r="Q1" s="13"/>
      <c r="R1" s="13"/>
      <c r="S1" s="13"/>
      <c r="T1" s="13"/>
      <c r="U1" s="13"/>
      <c r="V1" s="13"/>
      <c r="W1" s="13"/>
      <c r="X1" s="13"/>
      <c r="Y1" s="13"/>
      <c r="Z1" s="13"/>
    </row>
    <row r="2" ht="16.95" customHeight="1" spans="1:26">
      <c r="A2" s="14" t="s">
        <v>62</v>
      </c>
      <c r="B2" s="14"/>
      <c r="C2" s="14"/>
      <c r="D2" s="14"/>
      <c r="E2" s="14"/>
      <c r="F2" s="14"/>
      <c r="G2" s="14"/>
      <c r="H2" s="14"/>
      <c r="I2" s="14"/>
      <c r="J2" s="14"/>
      <c r="K2" s="14"/>
      <c r="L2" s="14"/>
      <c r="M2" s="14"/>
      <c r="N2" s="14"/>
      <c r="O2" s="14"/>
      <c r="P2" s="14"/>
      <c r="Q2" s="14"/>
      <c r="R2" s="14"/>
      <c r="S2" s="14"/>
      <c r="T2" s="14"/>
      <c r="U2" s="14"/>
      <c r="V2" s="14"/>
      <c r="W2" s="14"/>
      <c r="X2" s="14"/>
      <c r="Y2" s="14"/>
      <c r="Z2" s="14"/>
    </row>
    <row r="3" ht="16.95" customHeight="1" spans="1:26">
      <c r="A3" s="14" t="s">
        <v>758</v>
      </c>
      <c r="B3" s="14"/>
      <c r="C3" s="14"/>
      <c r="D3" s="14"/>
      <c r="E3" s="14"/>
      <c r="F3" s="14"/>
      <c r="G3" s="14"/>
      <c r="H3" s="14"/>
      <c r="I3" s="14"/>
      <c r="J3" s="14"/>
      <c r="K3" s="14"/>
      <c r="L3" s="14"/>
      <c r="M3" s="14"/>
      <c r="N3" s="14"/>
      <c r="O3" s="14"/>
      <c r="P3" s="14"/>
      <c r="Q3" s="14"/>
      <c r="R3" s="14"/>
      <c r="S3" s="14"/>
      <c r="T3" s="14"/>
      <c r="U3" s="14"/>
      <c r="V3" s="14"/>
      <c r="W3" s="14"/>
      <c r="X3" s="14"/>
      <c r="Y3" s="14"/>
      <c r="Z3" s="14"/>
    </row>
    <row r="4" s="30" customFormat="1" ht="16.95" customHeight="1" spans="1:26">
      <c r="A4" s="19" t="s">
        <v>97</v>
      </c>
      <c r="B4" s="19" t="s">
        <v>2415</v>
      </c>
      <c r="C4" s="19" t="s">
        <v>99</v>
      </c>
      <c r="D4" s="19" t="s">
        <v>1869</v>
      </c>
      <c r="E4" s="19" t="s">
        <v>1980</v>
      </c>
      <c r="F4" s="19" t="s">
        <v>2416</v>
      </c>
      <c r="G4" s="19" t="s">
        <v>1987</v>
      </c>
      <c r="H4" s="19" t="s">
        <v>2068</v>
      </c>
      <c r="I4" s="19" t="s">
        <v>1994</v>
      </c>
      <c r="J4" s="19" t="s">
        <v>2007</v>
      </c>
      <c r="K4" s="19" t="s">
        <v>2033</v>
      </c>
      <c r="L4" s="19" t="s">
        <v>2035</v>
      </c>
      <c r="M4" s="19" t="s">
        <v>97</v>
      </c>
      <c r="N4" s="19" t="s">
        <v>2417</v>
      </c>
      <c r="O4" s="19" t="s">
        <v>99</v>
      </c>
      <c r="P4" s="19" t="s">
        <v>1870</v>
      </c>
      <c r="Q4" s="19" t="s">
        <v>1981</v>
      </c>
      <c r="R4" s="19" t="s">
        <v>1989</v>
      </c>
      <c r="S4" s="19" t="s">
        <v>1995</v>
      </c>
      <c r="T4" s="19" t="s">
        <v>2008</v>
      </c>
      <c r="U4" s="19" t="s">
        <v>2036</v>
      </c>
      <c r="V4" s="19" t="s">
        <v>2034</v>
      </c>
      <c r="W4" s="19" t="s">
        <v>97</v>
      </c>
      <c r="X4" s="19" t="s">
        <v>2418</v>
      </c>
      <c r="Y4" s="19" t="s">
        <v>2419</v>
      </c>
      <c r="Z4" s="19" t="s">
        <v>2038</v>
      </c>
    </row>
    <row r="5" s="30" customFormat="1" ht="16.95" customHeight="1" spans="1:26">
      <c r="A5" s="19"/>
      <c r="B5" s="19"/>
      <c r="C5" s="19"/>
      <c r="D5" s="19"/>
      <c r="E5" s="19"/>
      <c r="F5" s="19"/>
      <c r="G5" s="19"/>
      <c r="H5" s="19"/>
      <c r="I5" s="19"/>
      <c r="J5" s="19"/>
      <c r="K5" s="19"/>
      <c r="L5" s="19"/>
      <c r="M5" s="19"/>
      <c r="N5" s="19"/>
      <c r="O5" s="19"/>
      <c r="P5" s="19"/>
      <c r="Q5" s="19"/>
      <c r="R5" s="19"/>
      <c r="S5" s="19"/>
      <c r="T5" s="19"/>
      <c r="U5" s="19"/>
      <c r="V5" s="19"/>
      <c r="W5" s="19"/>
      <c r="X5" s="19"/>
      <c r="Y5" s="19"/>
      <c r="Z5" s="19"/>
    </row>
    <row r="6" ht="16.95" customHeight="1" spans="1:26">
      <c r="A6" s="27"/>
      <c r="B6" s="4" t="s">
        <v>2108</v>
      </c>
      <c r="C6" s="6">
        <f>SUM(C7:C34)</f>
        <v>5985</v>
      </c>
      <c r="D6" s="6">
        <f>SUM(D7:D34)</f>
        <v>8142</v>
      </c>
      <c r="E6" s="6">
        <f t="shared" ref="E6:J6" si="0">SUM(E7:E33)</f>
        <v>0</v>
      </c>
      <c r="F6" s="6">
        <f t="shared" si="0"/>
        <v>0</v>
      </c>
      <c r="G6" s="6">
        <f t="shared" si="0"/>
        <v>3275</v>
      </c>
      <c r="H6" s="6">
        <f t="shared" si="0"/>
        <v>0</v>
      </c>
      <c r="I6" s="6">
        <f t="shared" si="0"/>
        <v>0</v>
      </c>
      <c r="J6" s="6">
        <f t="shared" si="0"/>
        <v>7500</v>
      </c>
      <c r="K6" s="6">
        <f>SUM(K7:K34)</f>
        <v>0</v>
      </c>
      <c r="L6" s="6">
        <f>SUM(L7:L33)</f>
        <v>0</v>
      </c>
      <c r="M6" s="27"/>
      <c r="N6" s="4" t="s">
        <v>2180</v>
      </c>
      <c r="O6" s="6">
        <f>SUM(O7:O34)</f>
        <v>21549</v>
      </c>
      <c r="P6" s="6">
        <f>SUM(P7:P34)</f>
        <v>0</v>
      </c>
      <c r="Q6" s="6">
        <f>SUM(Q7:Q33)</f>
        <v>0</v>
      </c>
      <c r="R6" s="6">
        <f>SUM(R7:R34)</f>
        <v>1814</v>
      </c>
      <c r="S6" s="6">
        <f>SUM(S7:S33)</f>
        <v>0</v>
      </c>
      <c r="T6" s="6">
        <f>SUM(T7:T33)</f>
        <v>0</v>
      </c>
      <c r="U6" s="6">
        <f>SUM(U7:U34)</f>
        <v>0</v>
      </c>
      <c r="V6" s="6">
        <f>SUM(V7:V33)</f>
        <v>0</v>
      </c>
      <c r="W6" s="27"/>
      <c r="X6" s="4" t="s">
        <v>2420</v>
      </c>
      <c r="Y6" s="6">
        <f>SUM(Y7:Y33)</f>
        <v>0</v>
      </c>
      <c r="Z6" s="6">
        <f t="shared" ref="Z6:Z33" si="1">SUM(C6:L6)-SUM(O6:V6)-Y6</f>
        <v>1539</v>
      </c>
    </row>
    <row r="7" ht="16.95" customHeight="1" spans="1:26">
      <c r="A7" s="27">
        <v>1030166</v>
      </c>
      <c r="B7" s="27" t="s">
        <v>2421</v>
      </c>
      <c r="C7" s="6">
        <f>'L08'!C40</f>
        <v>0</v>
      </c>
      <c r="D7" s="8">
        <v>0</v>
      </c>
      <c r="E7" s="8">
        <v>0</v>
      </c>
      <c r="F7" s="11">
        <v>0</v>
      </c>
      <c r="G7" s="11">
        <v>0</v>
      </c>
      <c r="H7" s="7">
        <v>0</v>
      </c>
      <c r="I7" s="7">
        <v>0</v>
      </c>
      <c r="J7" s="8">
        <v>0</v>
      </c>
      <c r="K7" s="8">
        <v>0</v>
      </c>
      <c r="L7" s="8">
        <v>0</v>
      </c>
      <c r="M7" s="27">
        <v>20610</v>
      </c>
      <c r="N7" s="27" t="s">
        <v>2422</v>
      </c>
      <c r="O7" s="6">
        <f>'L09'!C7</f>
        <v>0</v>
      </c>
      <c r="P7" s="8">
        <v>0</v>
      </c>
      <c r="Q7" s="8">
        <v>0</v>
      </c>
      <c r="R7" s="7">
        <v>0</v>
      </c>
      <c r="S7" s="7">
        <v>0</v>
      </c>
      <c r="T7" s="8">
        <v>0</v>
      </c>
      <c r="U7" s="8">
        <v>0</v>
      </c>
      <c r="V7" s="8">
        <v>0</v>
      </c>
      <c r="W7" s="27">
        <v>1030166</v>
      </c>
      <c r="X7" s="27" t="s">
        <v>2423</v>
      </c>
      <c r="Y7" s="7">
        <v>0</v>
      </c>
      <c r="Z7" s="6">
        <f t="shared" si="1"/>
        <v>0</v>
      </c>
    </row>
    <row r="8" ht="16.95" customHeight="1" spans="1:26">
      <c r="A8" s="27"/>
      <c r="B8" s="27" t="s">
        <v>2424</v>
      </c>
      <c r="C8" s="6">
        <f>'L08'!C15+'L08'!C59</f>
        <v>0</v>
      </c>
      <c r="D8" s="8">
        <v>13</v>
      </c>
      <c r="E8" s="8">
        <v>0</v>
      </c>
      <c r="F8" s="11">
        <v>0</v>
      </c>
      <c r="G8" s="11">
        <v>0</v>
      </c>
      <c r="H8" s="7">
        <v>0</v>
      </c>
      <c r="I8" s="7">
        <v>0</v>
      </c>
      <c r="J8" s="8">
        <v>0</v>
      </c>
      <c r="K8" s="8">
        <v>0</v>
      </c>
      <c r="L8" s="8">
        <v>0</v>
      </c>
      <c r="M8" s="27"/>
      <c r="N8" s="27" t="s">
        <v>2425</v>
      </c>
      <c r="O8" s="6">
        <f>'L09'!C15+'L09'!C27+'L09'!C223+'L09'!C241</f>
        <v>13</v>
      </c>
      <c r="P8" s="8">
        <v>0</v>
      </c>
      <c r="Q8" s="8">
        <v>0</v>
      </c>
      <c r="R8" s="7">
        <v>0</v>
      </c>
      <c r="S8" s="7">
        <v>0</v>
      </c>
      <c r="T8" s="8">
        <v>0</v>
      </c>
      <c r="U8" s="8">
        <v>0</v>
      </c>
      <c r="V8" s="8">
        <v>0</v>
      </c>
      <c r="W8" s="27"/>
      <c r="X8" s="27" t="s">
        <v>2426</v>
      </c>
      <c r="Y8" s="7">
        <v>0</v>
      </c>
      <c r="Z8" s="6">
        <f t="shared" si="1"/>
        <v>0</v>
      </c>
    </row>
    <row r="9" customHeight="1" spans="1:26">
      <c r="A9" s="27">
        <v>1030121</v>
      </c>
      <c r="B9" s="27" t="s">
        <v>2427</v>
      </c>
      <c r="C9" s="6">
        <f>'L08'!C14</f>
        <v>0</v>
      </c>
      <c r="D9" s="8">
        <v>0</v>
      </c>
      <c r="E9" s="8">
        <v>0</v>
      </c>
      <c r="F9" s="11">
        <v>0</v>
      </c>
      <c r="G9" s="11">
        <v>4</v>
      </c>
      <c r="H9" s="7">
        <v>0</v>
      </c>
      <c r="I9" s="7">
        <v>0</v>
      </c>
      <c r="J9" s="8">
        <v>0</v>
      </c>
      <c r="K9" s="8">
        <v>0</v>
      </c>
      <c r="L9" s="8">
        <v>0</v>
      </c>
      <c r="M9" s="27">
        <v>20709</v>
      </c>
      <c r="N9" s="27" t="s">
        <v>2428</v>
      </c>
      <c r="O9" s="6">
        <f>'L09'!C21</f>
        <v>3</v>
      </c>
      <c r="P9" s="8">
        <v>0</v>
      </c>
      <c r="Q9" s="8">
        <v>0</v>
      </c>
      <c r="R9" s="7">
        <v>0</v>
      </c>
      <c r="S9" s="7">
        <v>0</v>
      </c>
      <c r="T9" s="8">
        <v>0</v>
      </c>
      <c r="U9" s="8">
        <v>0</v>
      </c>
      <c r="V9" s="8">
        <v>0</v>
      </c>
      <c r="W9" s="27">
        <v>1030121</v>
      </c>
      <c r="X9" s="27" t="s">
        <v>2429</v>
      </c>
      <c r="Y9" s="7">
        <v>0</v>
      </c>
      <c r="Z9" s="6">
        <f t="shared" si="1"/>
        <v>1</v>
      </c>
    </row>
    <row r="10" ht="16.95" customHeight="1" spans="1:26">
      <c r="A10" s="27">
        <v>1030149</v>
      </c>
      <c r="B10" s="27" t="s">
        <v>2430</v>
      </c>
      <c r="C10" s="6">
        <f>'L08'!C24</f>
        <v>0</v>
      </c>
      <c r="D10" s="8">
        <v>18</v>
      </c>
      <c r="E10" s="8">
        <v>0</v>
      </c>
      <c r="F10" s="11">
        <v>0</v>
      </c>
      <c r="G10" s="11">
        <v>2</v>
      </c>
      <c r="H10" s="7">
        <v>0</v>
      </c>
      <c r="I10" s="7">
        <v>0</v>
      </c>
      <c r="J10" s="8">
        <v>0</v>
      </c>
      <c r="K10" s="8">
        <v>0</v>
      </c>
      <c r="L10" s="8">
        <v>0</v>
      </c>
      <c r="M10" s="27">
        <v>20822</v>
      </c>
      <c r="N10" s="27" t="s">
        <v>2431</v>
      </c>
      <c r="O10" s="6">
        <f>'L09'!C31</f>
        <v>17</v>
      </c>
      <c r="P10" s="8">
        <v>0</v>
      </c>
      <c r="Q10" s="8">
        <v>0</v>
      </c>
      <c r="R10" s="7">
        <v>0</v>
      </c>
      <c r="S10" s="7">
        <v>0</v>
      </c>
      <c r="T10" s="8">
        <v>0</v>
      </c>
      <c r="U10" s="8">
        <v>0</v>
      </c>
      <c r="V10" s="8">
        <v>0</v>
      </c>
      <c r="W10" s="27">
        <v>1030149</v>
      </c>
      <c r="X10" s="27" t="s">
        <v>2432</v>
      </c>
      <c r="Y10" s="7">
        <v>0</v>
      </c>
      <c r="Z10" s="6">
        <f t="shared" si="1"/>
        <v>3</v>
      </c>
    </row>
    <row r="11" ht="16.95" customHeight="1" spans="1:26">
      <c r="A11" s="27"/>
      <c r="B11" s="27" t="s">
        <v>2433</v>
      </c>
      <c r="C11" s="6">
        <f>'L08'!C35+'L08'!C67</f>
        <v>0</v>
      </c>
      <c r="D11" s="8">
        <v>0</v>
      </c>
      <c r="E11" s="8">
        <v>0</v>
      </c>
      <c r="F11" s="11">
        <v>0</v>
      </c>
      <c r="G11" s="11">
        <v>0</v>
      </c>
      <c r="H11" s="7">
        <v>0</v>
      </c>
      <c r="I11" s="7">
        <v>0</v>
      </c>
      <c r="J11" s="8">
        <v>0</v>
      </c>
      <c r="K11" s="8">
        <v>0</v>
      </c>
      <c r="L11" s="8">
        <v>0</v>
      </c>
      <c r="M11" s="27"/>
      <c r="N11" s="27" t="s">
        <v>2434</v>
      </c>
      <c r="O11" s="6">
        <f>'L09'!C35+'L09'!C39+'L09'!C228+'L09'!C246</f>
        <v>0</v>
      </c>
      <c r="P11" s="8">
        <v>0</v>
      </c>
      <c r="Q11" s="8">
        <v>0</v>
      </c>
      <c r="R11" s="7">
        <v>0</v>
      </c>
      <c r="S11" s="7">
        <v>0</v>
      </c>
      <c r="T11" s="8">
        <v>0</v>
      </c>
      <c r="U11" s="8">
        <v>0</v>
      </c>
      <c r="V11" s="8">
        <v>0</v>
      </c>
      <c r="W11" s="27"/>
      <c r="X11" s="27" t="s">
        <v>2435</v>
      </c>
      <c r="Y11" s="7">
        <v>0</v>
      </c>
      <c r="Z11" s="6">
        <f t="shared" si="1"/>
        <v>0</v>
      </c>
    </row>
    <row r="12" ht="16.95" customHeight="1" spans="1:26">
      <c r="A12" s="27">
        <v>1030168</v>
      </c>
      <c r="B12" s="27" t="s">
        <v>2436</v>
      </c>
      <c r="C12" s="6">
        <f>'L08'!C41</f>
        <v>0</v>
      </c>
      <c r="D12" s="8">
        <v>0</v>
      </c>
      <c r="E12" s="8">
        <v>0</v>
      </c>
      <c r="F12" s="11">
        <v>0</v>
      </c>
      <c r="G12" s="11">
        <v>0</v>
      </c>
      <c r="H12" s="7">
        <v>0</v>
      </c>
      <c r="I12" s="7">
        <v>0</v>
      </c>
      <c r="J12" s="8">
        <v>0</v>
      </c>
      <c r="K12" s="8">
        <v>0</v>
      </c>
      <c r="L12" s="8">
        <v>0</v>
      </c>
      <c r="M12" s="27">
        <v>21160</v>
      </c>
      <c r="N12" s="27" t="s">
        <v>2437</v>
      </c>
      <c r="O12" s="6">
        <f>'L09'!C43</f>
        <v>0</v>
      </c>
      <c r="P12" s="8">
        <v>0</v>
      </c>
      <c r="Q12" s="8">
        <v>0</v>
      </c>
      <c r="R12" s="7">
        <v>0</v>
      </c>
      <c r="S12" s="7">
        <v>0</v>
      </c>
      <c r="T12" s="8">
        <v>0</v>
      </c>
      <c r="U12" s="8">
        <v>0</v>
      </c>
      <c r="V12" s="8">
        <v>0</v>
      </c>
      <c r="W12" s="27">
        <v>1030168</v>
      </c>
      <c r="X12" s="27" t="s">
        <v>2438</v>
      </c>
      <c r="Y12" s="7">
        <v>0</v>
      </c>
      <c r="Z12" s="6">
        <f t="shared" si="1"/>
        <v>0</v>
      </c>
    </row>
    <row r="13" ht="16.95" customHeight="1" spans="1:26">
      <c r="A13" s="27">
        <v>1030175</v>
      </c>
      <c r="B13" s="27" t="s">
        <v>2439</v>
      </c>
      <c r="C13" s="6">
        <f>'L08'!C43</f>
        <v>0</v>
      </c>
      <c r="D13" s="8">
        <v>0</v>
      </c>
      <c r="E13" s="8">
        <v>0</v>
      </c>
      <c r="F13" s="11">
        <v>0</v>
      </c>
      <c r="G13" s="11">
        <v>0</v>
      </c>
      <c r="H13" s="7">
        <v>0</v>
      </c>
      <c r="I13" s="7">
        <v>0</v>
      </c>
      <c r="J13" s="8">
        <v>0</v>
      </c>
      <c r="K13" s="8">
        <v>0</v>
      </c>
      <c r="L13" s="8">
        <v>0</v>
      </c>
      <c r="M13" s="27">
        <v>21161</v>
      </c>
      <c r="N13" s="27" t="s">
        <v>2440</v>
      </c>
      <c r="O13" s="6">
        <f>'L09'!C48</f>
        <v>0</v>
      </c>
      <c r="P13" s="8">
        <v>0</v>
      </c>
      <c r="Q13" s="8">
        <v>0</v>
      </c>
      <c r="R13" s="7">
        <v>0</v>
      </c>
      <c r="S13" s="7">
        <v>0</v>
      </c>
      <c r="T13" s="8">
        <v>0</v>
      </c>
      <c r="U13" s="8">
        <v>0</v>
      </c>
      <c r="V13" s="8">
        <v>0</v>
      </c>
      <c r="W13" s="27">
        <v>1030175</v>
      </c>
      <c r="X13" s="27" t="s">
        <v>2441</v>
      </c>
      <c r="Y13" s="7">
        <v>0</v>
      </c>
      <c r="Z13" s="6">
        <f t="shared" si="1"/>
        <v>0</v>
      </c>
    </row>
    <row r="14" ht="17" customHeight="1" spans="1:26">
      <c r="A14" s="27"/>
      <c r="B14" s="27" t="s">
        <v>2442</v>
      </c>
      <c r="C14" s="7">
        <v>3548</v>
      </c>
      <c r="D14" s="8">
        <v>854</v>
      </c>
      <c r="E14" s="8">
        <v>0</v>
      </c>
      <c r="F14" s="11">
        <v>0</v>
      </c>
      <c r="G14" s="11">
        <v>1537</v>
      </c>
      <c r="H14" s="7">
        <v>0</v>
      </c>
      <c r="I14" s="7">
        <v>0</v>
      </c>
      <c r="J14" s="8">
        <v>0</v>
      </c>
      <c r="K14" s="8">
        <v>0</v>
      </c>
      <c r="L14" s="8">
        <v>0</v>
      </c>
      <c r="M14" s="27"/>
      <c r="N14" s="27" t="s">
        <v>2443</v>
      </c>
      <c r="O14" s="7">
        <v>4712</v>
      </c>
      <c r="P14" s="8">
        <v>0</v>
      </c>
      <c r="Q14" s="8">
        <v>0</v>
      </c>
      <c r="R14" s="7">
        <v>500</v>
      </c>
      <c r="S14" s="7">
        <v>0</v>
      </c>
      <c r="T14" s="8">
        <v>0</v>
      </c>
      <c r="U14" s="8">
        <v>0</v>
      </c>
      <c r="V14" s="8">
        <v>0</v>
      </c>
      <c r="W14" s="27"/>
      <c r="X14" s="27" t="s">
        <v>2444</v>
      </c>
      <c r="Y14" s="7">
        <v>0</v>
      </c>
      <c r="Z14" s="6">
        <f t="shared" si="1"/>
        <v>727</v>
      </c>
    </row>
    <row r="15" ht="16.95" customHeight="1" spans="1:26">
      <c r="A15" s="27"/>
      <c r="B15" s="27" t="s">
        <v>2445</v>
      </c>
      <c r="C15" s="6">
        <f>'L08'!C16+'L08'!C18+'L08'!C60-C14</f>
        <v>390</v>
      </c>
      <c r="D15" s="8">
        <v>0</v>
      </c>
      <c r="E15" s="8">
        <v>0</v>
      </c>
      <c r="F15" s="11">
        <v>0</v>
      </c>
      <c r="G15" s="11">
        <v>0</v>
      </c>
      <c r="H15" s="7">
        <v>0</v>
      </c>
      <c r="I15" s="7">
        <v>0</v>
      </c>
      <c r="J15" s="8">
        <v>0</v>
      </c>
      <c r="K15" s="8">
        <v>0</v>
      </c>
      <c r="L15" s="8">
        <v>0</v>
      </c>
      <c r="M15" s="27"/>
      <c r="N15" s="27" t="s">
        <v>2446</v>
      </c>
      <c r="O15" s="6">
        <f>'L09'!C54+'L09'!C67+'L09'!C82+'L09'!C86+'L09'!C99+'L09'!C224+'L09'!C232+'L09'!C234+'L09'!C242+'L09'!C250+'L09'!C252-O14</f>
        <v>0</v>
      </c>
      <c r="P15" s="8">
        <v>0</v>
      </c>
      <c r="Q15" s="8">
        <v>0</v>
      </c>
      <c r="R15" s="7">
        <v>300</v>
      </c>
      <c r="S15" s="7">
        <v>0</v>
      </c>
      <c r="T15" s="8">
        <v>0</v>
      </c>
      <c r="U15" s="8">
        <v>0</v>
      </c>
      <c r="V15" s="8">
        <v>0</v>
      </c>
      <c r="W15" s="27"/>
      <c r="X15" s="27" t="s">
        <v>2447</v>
      </c>
      <c r="Y15" s="7">
        <v>0</v>
      </c>
      <c r="Z15" s="6">
        <f t="shared" si="1"/>
        <v>90</v>
      </c>
    </row>
    <row r="16" ht="16.95" customHeight="1" spans="1:26">
      <c r="A16" s="27"/>
      <c r="B16" s="27" t="s">
        <v>2448</v>
      </c>
      <c r="C16" s="6">
        <f>'L08'!C17+'L08'!C64</f>
        <v>4</v>
      </c>
      <c r="D16" s="8">
        <v>0</v>
      </c>
      <c r="E16" s="8">
        <v>0</v>
      </c>
      <c r="F16" s="11">
        <v>0</v>
      </c>
      <c r="G16" s="11">
        <v>49</v>
      </c>
      <c r="H16" s="7">
        <v>0</v>
      </c>
      <c r="I16" s="7">
        <v>0</v>
      </c>
      <c r="J16" s="8">
        <v>0</v>
      </c>
      <c r="K16" s="8">
        <v>0</v>
      </c>
      <c r="L16" s="8">
        <v>0</v>
      </c>
      <c r="M16" s="27"/>
      <c r="N16" s="27" t="s">
        <v>2449</v>
      </c>
      <c r="O16" s="6">
        <f>'L09'!C71+'L09'!C225+'L09'!C243</f>
        <v>2</v>
      </c>
      <c r="P16" s="8">
        <v>0</v>
      </c>
      <c r="Q16" s="8">
        <v>0</v>
      </c>
      <c r="R16" s="7">
        <v>5</v>
      </c>
      <c r="S16" s="7">
        <v>0</v>
      </c>
      <c r="T16" s="8">
        <v>0</v>
      </c>
      <c r="U16" s="8">
        <v>0</v>
      </c>
      <c r="V16" s="8">
        <v>0</v>
      </c>
      <c r="W16" s="27"/>
      <c r="X16" s="27" t="s">
        <v>2450</v>
      </c>
      <c r="Y16" s="7">
        <v>0</v>
      </c>
      <c r="Z16" s="6">
        <f t="shared" si="1"/>
        <v>46</v>
      </c>
    </row>
    <row r="17" ht="16.95" customHeight="1" spans="1:26">
      <c r="A17" s="27"/>
      <c r="B17" s="27" t="s">
        <v>2451</v>
      </c>
      <c r="C17" s="6">
        <f>'L08'!C34+'L08'!C66</f>
        <v>2034</v>
      </c>
      <c r="D17" s="8">
        <v>0</v>
      </c>
      <c r="E17" s="8">
        <v>0</v>
      </c>
      <c r="F17" s="11">
        <v>0</v>
      </c>
      <c r="G17" s="11">
        <v>1465</v>
      </c>
      <c r="H17" s="7">
        <v>0</v>
      </c>
      <c r="I17" s="7">
        <v>0</v>
      </c>
      <c r="J17" s="8">
        <v>0</v>
      </c>
      <c r="K17" s="8">
        <v>0</v>
      </c>
      <c r="L17" s="8">
        <v>0</v>
      </c>
      <c r="M17" s="27"/>
      <c r="N17" s="27" t="s">
        <v>2452</v>
      </c>
      <c r="O17" s="6">
        <f>'L09'!C72+'L09'!C90+'L09'!C227+'L09'!C245</f>
        <v>2155</v>
      </c>
      <c r="P17" s="8">
        <v>0</v>
      </c>
      <c r="Q17" s="8">
        <v>0</v>
      </c>
      <c r="R17" s="7">
        <v>1000</v>
      </c>
      <c r="S17" s="7">
        <v>0</v>
      </c>
      <c r="T17" s="8">
        <v>0</v>
      </c>
      <c r="U17" s="8">
        <v>0</v>
      </c>
      <c r="V17" s="8">
        <v>0</v>
      </c>
      <c r="W17" s="27"/>
      <c r="X17" s="27" t="s">
        <v>2453</v>
      </c>
      <c r="Y17" s="7">
        <v>0</v>
      </c>
      <c r="Z17" s="6">
        <f t="shared" si="1"/>
        <v>344</v>
      </c>
    </row>
    <row r="18" ht="16.95" customHeight="1" spans="1:26">
      <c r="A18" s="27"/>
      <c r="B18" s="27" t="s">
        <v>2454</v>
      </c>
      <c r="C18" s="6">
        <f>'L08'!C46+'L08'!C72</f>
        <v>0</v>
      </c>
      <c r="D18" s="8">
        <v>0</v>
      </c>
      <c r="E18" s="8">
        <v>0</v>
      </c>
      <c r="F18" s="11">
        <v>0</v>
      </c>
      <c r="G18" s="11">
        <v>0</v>
      </c>
      <c r="H18" s="7">
        <v>0</v>
      </c>
      <c r="I18" s="7">
        <v>0</v>
      </c>
      <c r="J18" s="8">
        <v>0</v>
      </c>
      <c r="K18" s="8">
        <v>0</v>
      </c>
      <c r="L18" s="8">
        <v>0</v>
      </c>
      <c r="M18" s="27"/>
      <c r="N18" s="27" t="s">
        <v>2455</v>
      </c>
      <c r="O18" s="6">
        <f>'L09'!C78+'L09'!C96+'L09'!C231+'L09'!C249</f>
        <v>0</v>
      </c>
      <c r="P18" s="8">
        <v>0</v>
      </c>
      <c r="Q18" s="8">
        <v>0</v>
      </c>
      <c r="R18" s="7">
        <v>0</v>
      </c>
      <c r="S18" s="7">
        <v>0</v>
      </c>
      <c r="T18" s="8">
        <v>0</v>
      </c>
      <c r="U18" s="8">
        <v>0</v>
      </c>
      <c r="V18" s="8">
        <v>0</v>
      </c>
      <c r="W18" s="27"/>
      <c r="X18" s="27" t="s">
        <v>2456</v>
      </c>
      <c r="Y18" s="7">
        <v>0</v>
      </c>
      <c r="Z18" s="6">
        <f t="shared" si="1"/>
        <v>0</v>
      </c>
    </row>
    <row r="19" ht="16.95" customHeight="1" spans="1:26">
      <c r="A19" s="27"/>
      <c r="B19" s="27" t="s">
        <v>2457</v>
      </c>
      <c r="C19" s="6">
        <f>'L08'!C25+'L08'!C65</f>
        <v>0</v>
      </c>
      <c r="D19" s="8">
        <v>0</v>
      </c>
      <c r="E19" s="8">
        <v>0</v>
      </c>
      <c r="F19" s="11">
        <v>0</v>
      </c>
      <c r="G19" s="11">
        <v>0</v>
      </c>
      <c r="H19" s="7">
        <v>0</v>
      </c>
      <c r="I19" s="7">
        <v>0</v>
      </c>
      <c r="J19" s="8">
        <v>0</v>
      </c>
      <c r="K19" s="8">
        <v>0</v>
      </c>
      <c r="L19" s="8">
        <v>0</v>
      </c>
      <c r="M19" s="27"/>
      <c r="N19" s="27" t="s">
        <v>2458</v>
      </c>
      <c r="O19" s="6">
        <f>'L09'!C109+'L09'!C124+'L09'!C226+'L09'!C244</f>
        <v>0</v>
      </c>
      <c r="P19" s="8">
        <v>0</v>
      </c>
      <c r="Q19" s="8">
        <v>0</v>
      </c>
      <c r="R19" s="7">
        <v>0</v>
      </c>
      <c r="S19" s="7">
        <v>0</v>
      </c>
      <c r="T19" s="8">
        <v>0</v>
      </c>
      <c r="U19" s="8">
        <v>0</v>
      </c>
      <c r="V19" s="8">
        <v>0</v>
      </c>
      <c r="W19" s="27"/>
      <c r="X19" s="27" t="s">
        <v>2459</v>
      </c>
      <c r="Y19" s="7">
        <v>0</v>
      </c>
      <c r="Z19" s="6">
        <f t="shared" si="1"/>
        <v>0</v>
      </c>
    </row>
    <row r="20" ht="16.95" customHeight="1" spans="1:26">
      <c r="A20" s="27">
        <v>1030152</v>
      </c>
      <c r="B20" s="27" t="s">
        <v>2460</v>
      </c>
      <c r="C20" s="6">
        <f>'L08'!C28</f>
        <v>0</v>
      </c>
      <c r="D20" s="8">
        <v>0</v>
      </c>
      <c r="E20" s="8">
        <v>0</v>
      </c>
      <c r="F20" s="11">
        <v>0</v>
      </c>
      <c r="G20" s="11">
        <v>0</v>
      </c>
      <c r="H20" s="7">
        <v>0</v>
      </c>
      <c r="I20" s="7">
        <v>0</v>
      </c>
      <c r="J20" s="8">
        <v>0</v>
      </c>
      <c r="K20" s="8">
        <v>0</v>
      </c>
      <c r="L20" s="8">
        <v>0</v>
      </c>
      <c r="M20" s="27">
        <v>21367</v>
      </c>
      <c r="N20" s="27" t="s">
        <v>2461</v>
      </c>
      <c r="O20" s="6">
        <f>'L09'!C114</f>
        <v>0</v>
      </c>
      <c r="P20" s="8">
        <v>0</v>
      </c>
      <c r="Q20" s="8">
        <v>0</v>
      </c>
      <c r="R20" s="7">
        <v>0</v>
      </c>
      <c r="S20" s="7">
        <v>0</v>
      </c>
      <c r="T20" s="8">
        <v>0</v>
      </c>
      <c r="U20" s="8">
        <v>0</v>
      </c>
      <c r="V20" s="8">
        <v>0</v>
      </c>
      <c r="W20" s="27">
        <v>1030152</v>
      </c>
      <c r="X20" s="27" t="s">
        <v>2462</v>
      </c>
      <c r="Y20" s="7">
        <v>0</v>
      </c>
      <c r="Z20" s="6">
        <f t="shared" si="1"/>
        <v>0</v>
      </c>
    </row>
    <row r="21" ht="16.95" customHeight="1" spans="1:26">
      <c r="A21" s="27"/>
      <c r="B21" s="27" t="s">
        <v>2463</v>
      </c>
      <c r="C21" s="6">
        <f>'L08'!C36+'L08'!C68</f>
        <v>0</v>
      </c>
      <c r="D21" s="8">
        <v>0</v>
      </c>
      <c r="E21" s="8">
        <v>0</v>
      </c>
      <c r="F21" s="11">
        <v>0</v>
      </c>
      <c r="G21" s="11">
        <v>0</v>
      </c>
      <c r="H21" s="7">
        <v>0</v>
      </c>
      <c r="I21" s="7">
        <v>0</v>
      </c>
      <c r="J21" s="8">
        <v>0</v>
      </c>
      <c r="K21" s="8">
        <v>0</v>
      </c>
      <c r="L21" s="8">
        <v>0</v>
      </c>
      <c r="M21" s="27"/>
      <c r="N21" s="27" t="s">
        <v>2464</v>
      </c>
      <c r="O21" s="6">
        <f>'L09'!C119+'L09'!C127+'L09'!C229+'L09'!C247</f>
        <v>0</v>
      </c>
      <c r="P21" s="8">
        <v>0</v>
      </c>
      <c r="Q21" s="8">
        <v>0</v>
      </c>
      <c r="R21" s="7">
        <v>0</v>
      </c>
      <c r="S21" s="7">
        <v>0</v>
      </c>
      <c r="T21" s="8">
        <v>0</v>
      </c>
      <c r="U21" s="8">
        <v>0</v>
      </c>
      <c r="V21" s="8">
        <v>0</v>
      </c>
      <c r="W21" s="27"/>
      <c r="X21" s="27" t="s">
        <v>2465</v>
      </c>
      <c r="Y21" s="7">
        <v>0</v>
      </c>
      <c r="Z21" s="6">
        <f t="shared" si="1"/>
        <v>0</v>
      </c>
    </row>
    <row r="22" ht="16.95" customHeight="1" spans="1:26">
      <c r="A22" s="27"/>
      <c r="B22" s="27" t="s">
        <v>2466</v>
      </c>
      <c r="C22" s="6">
        <f>'L08'!C12+'L08'!C57</f>
        <v>0</v>
      </c>
      <c r="D22" s="8">
        <v>0</v>
      </c>
      <c r="E22" s="8">
        <v>0</v>
      </c>
      <c r="F22" s="11">
        <v>0</v>
      </c>
      <c r="G22" s="11">
        <v>0</v>
      </c>
      <c r="H22" s="7">
        <v>0</v>
      </c>
      <c r="I22" s="7">
        <v>0</v>
      </c>
      <c r="J22" s="8">
        <v>0</v>
      </c>
      <c r="K22" s="8">
        <v>0</v>
      </c>
      <c r="L22" s="8">
        <v>0</v>
      </c>
      <c r="M22" s="27"/>
      <c r="N22" s="27" t="s">
        <v>2467</v>
      </c>
      <c r="O22" s="6">
        <f>'L09'!C133+'L09'!C173+'L09'!C221+'L09'!C239</f>
        <v>0</v>
      </c>
      <c r="P22" s="8">
        <v>0</v>
      </c>
      <c r="Q22" s="8">
        <v>0</v>
      </c>
      <c r="R22" s="7">
        <v>0</v>
      </c>
      <c r="S22" s="7">
        <v>0</v>
      </c>
      <c r="T22" s="8">
        <v>0</v>
      </c>
      <c r="U22" s="8">
        <v>0</v>
      </c>
      <c r="V22" s="8">
        <v>0</v>
      </c>
      <c r="W22" s="27"/>
      <c r="X22" s="27" t="s">
        <v>2468</v>
      </c>
      <c r="Y22" s="7">
        <v>0</v>
      </c>
      <c r="Z22" s="6">
        <f t="shared" si="1"/>
        <v>0</v>
      </c>
    </row>
    <row r="23" ht="16.95" customHeight="1" spans="1:26">
      <c r="A23" s="27"/>
      <c r="B23" s="27" t="s">
        <v>2469</v>
      </c>
      <c r="C23" s="6">
        <f>'L08'!C39+'L08'!C69</f>
        <v>0</v>
      </c>
      <c r="D23" s="8">
        <v>0</v>
      </c>
      <c r="E23" s="8">
        <v>0</v>
      </c>
      <c r="F23" s="11">
        <v>0</v>
      </c>
      <c r="G23" s="11">
        <v>0</v>
      </c>
      <c r="H23" s="7">
        <v>0</v>
      </c>
      <c r="I23" s="7">
        <v>0</v>
      </c>
      <c r="J23" s="8">
        <v>0</v>
      </c>
      <c r="K23" s="8">
        <v>0</v>
      </c>
      <c r="L23" s="8">
        <v>0</v>
      </c>
      <c r="M23" s="27"/>
      <c r="N23" s="27" t="s">
        <v>2470</v>
      </c>
      <c r="O23" s="6">
        <f>'L09'!C138+'L09'!C176+'L09'!C179+'L09'!C230+'L09'!C233+'L09'!C248+'L09'!C251</f>
        <v>0</v>
      </c>
      <c r="P23" s="8">
        <v>0</v>
      </c>
      <c r="Q23" s="8">
        <v>0</v>
      </c>
      <c r="R23" s="7">
        <v>0</v>
      </c>
      <c r="S23" s="7">
        <v>0</v>
      </c>
      <c r="T23" s="8">
        <v>0</v>
      </c>
      <c r="U23" s="8">
        <v>0</v>
      </c>
      <c r="V23" s="8">
        <v>0</v>
      </c>
      <c r="W23" s="27"/>
      <c r="X23" s="27" t="s">
        <v>2471</v>
      </c>
      <c r="Y23" s="7">
        <v>0</v>
      </c>
      <c r="Z23" s="6">
        <f t="shared" si="1"/>
        <v>0</v>
      </c>
    </row>
    <row r="24" ht="16.95" customHeight="1" spans="1:26">
      <c r="A24" s="27"/>
      <c r="B24" s="27" t="s">
        <v>2472</v>
      </c>
      <c r="C24" s="6">
        <f>'L08'!C13+'L08'!C58</f>
        <v>0</v>
      </c>
      <c r="D24" s="8">
        <v>0</v>
      </c>
      <c r="E24" s="8">
        <v>0</v>
      </c>
      <c r="F24" s="11">
        <v>0</v>
      </c>
      <c r="G24" s="11">
        <v>0</v>
      </c>
      <c r="H24" s="7">
        <v>0</v>
      </c>
      <c r="I24" s="7">
        <v>0</v>
      </c>
      <c r="J24" s="8">
        <v>0</v>
      </c>
      <c r="K24" s="8">
        <v>0</v>
      </c>
      <c r="L24" s="8">
        <v>0</v>
      </c>
      <c r="M24" s="27"/>
      <c r="N24" s="27" t="s">
        <v>2473</v>
      </c>
      <c r="O24" s="6">
        <f>'L09'!C143+'L09'!C180+'L09'!C222+'L09'!C240</f>
        <v>0</v>
      </c>
      <c r="P24" s="8">
        <v>0</v>
      </c>
      <c r="Q24" s="8">
        <v>0</v>
      </c>
      <c r="R24" s="7">
        <v>0</v>
      </c>
      <c r="S24" s="7">
        <v>0</v>
      </c>
      <c r="T24" s="8">
        <v>0</v>
      </c>
      <c r="U24" s="8">
        <v>0</v>
      </c>
      <c r="V24" s="8">
        <v>0</v>
      </c>
      <c r="W24" s="27"/>
      <c r="X24" s="27" t="s">
        <v>2474</v>
      </c>
      <c r="Y24" s="7">
        <v>0</v>
      </c>
      <c r="Z24" s="6">
        <f t="shared" si="1"/>
        <v>0</v>
      </c>
    </row>
    <row r="25" ht="16.95" customHeight="1" spans="1:26">
      <c r="A25" s="27">
        <v>1030106</v>
      </c>
      <c r="B25" s="27" t="s">
        <v>2475</v>
      </c>
      <c r="C25" s="6">
        <f>'L08'!C10</f>
        <v>0</v>
      </c>
      <c r="D25" s="8">
        <v>0</v>
      </c>
      <c r="E25" s="8">
        <v>0</v>
      </c>
      <c r="F25" s="11">
        <v>0</v>
      </c>
      <c r="G25" s="11">
        <v>0</v>
      </c>
      <c r="H25" s="7">
        <v>0</v>
      </c>
      <c r="I25" s="7">
        <v>0</v>
      </c>
      <c r="J25" s="8">
        <v>0</v>
      </c>
      <c r="K25" s="8">
        <v>0</v>
      </c>
      <c r="L25" s="8">
        <v>0</v>
      </c>
      <c r="M25" s="27">
        <v>21464</v>
      </c>
      <c r="N25" s="27" t="s">
        <v>2476</v>
      </c>
      <c r="O25" s="6">
        <f>'L09'!C148</f>
        <v>0</v>
      </c>
      <c r="P25" s="8">
        <v>0</v>
      </c>
      <c r="Q25" s="8">
        <v>0</v>
      </c>
      <c r="R25" s="7">
        <v>0</v>
      </c>
      <c r="S25" s="7">
        <v>0</v>
      </c>
      <c r="T25" s="8">
        <v>0</v>
      </c>
      <c r="U25" s="8">
        <v>0</v>
      </c>
      <c r="V25" s="8">
        <v>0</v>
      </c>
      <c r="W25" s="27">
        <v>1030106</v>
      </c>
      <c r="X25" s="27" t="s">
        <v>2477</v>
      </c>
      <c r="Y25" s="7">
        <v>0</v>
      </c>
      <c r="Z25" s="6">
        <f t="shared" si="1"/>
        <v>0</v>
      </c>
    </row>
    <row r="26" ht="16.95" customHeight="1" spans="1:26">
      <c r="A26" s="27">
        <v>1030171</v>
      </c>
      <c r="B26" s="27" t="s">
        <v>2478</v>
      </c>
      <c r="C26" s="6">
        <f>'L08'!C42</f>
        <v>0</v>
      </c>
      <c r="D26" s="8">
        <v>0</v>
      </c>
      <c r="E26" s="8">
        <v>0</v>
      </c>
      <c r="F26" s="11">
        <v>0</v>
      </c>
      <c r="G26" s="11">
        <v>0</v>
      </c>
      <c r="H26" s="7">
        <v>0</v>
      </c>
      <c r="I26" s="7">
        <v>0</v>
      </c>
      <c r="J26" s="8">
        <v>0</v>
      </c>
      <c r="K26" s="8">
        <v>0</v>
      </c>
      <c r="L26" s="8">
        <v>0</v>
      </c>
      <c r="M26" s="27">
        <v>21468</v>
      </c>
      <c r="N26" s="27" t="s">
        <v>2479</v>
      </c>
      <c r="O26" s="6">
        <f>'L09'!C157</f>
        <v>0</v>
      </c>
      <c r="P26" s="8">
        <v>0</v>
      </c>
      <c r="Q26" s="8">
        <v>0</v>
      </c>
      <c r="R26" s="7">
        <v>0</v>
      </c>
      <c r="S26" s="7">
        <v>0</v>
      </c>
      <c r="T26" s="8">
        <v>0</v>
      </c>
      <c r="U26" s="8">
        <v>0</v>
      </c>
      <c r="V26" s="8">
        <v>0</v>
      </c>
      <c r="W26" s="27">
        <v>1030171</v>
      </c>
      <c r="X26" s="27" t="s">
        <v>2480</v>
      </c>
      <c r="Y26" s="7">
        <v>0</v>
      </c>
      <c r="Z26" s="6">
        <f t="shared" si="1"/>
        <v>0</v>
      </c>
    </row>
    <row r="27" ht="16.95" customHeight="1" spans="1:26">
      <c r="A27" s="27">
        <v>1030110</v>
      </c>
      <c r="B27" s="27" t="s">
        <v>2481</v>
      </c>
      <c r="C27" s="6">
        <f>'L08'!C11</f>
        <v>0</v>
      </c>
      <c r="D27" s="8">
        <v>0</v>
      </c>
      <c r="E27" s="8">
        <v>0</v>
      </c>
      <c r="F27" s="11">
        <v>0</v>
      </c>
      <c r="G27" s="11">
        <v>0</v>
      </c>
      <c r="H27" s="7">
        <v>0</v>
      </c>
      <c r="I27" s="7">
        <v>0</v>
      </c>
      <c r="J27" s="8">
        <v>0</v>
      </c>
      <c r="K27" s="8">
        <v>0</v>
      </c>
      <c r="L27" s="8">
        <v>0</v>
      </c>
      <c r="M27" s="27">
        <v>21469</v>
      </c>
      <c r="N27" s="27" t="s">
        <v>2482</v>
      </c>
      <c r="O27" s="6">
        <f>'L09'!C164</f>
        <v>0</v>
      </c>
      <c r="P27" s="8">
        <v>0</v>
      </c>
      <c r="Q27" s="8">
        <v>0</v>
      </c>
      <c r="R27" s="7">
        <v>0</v>
      </c>
      <c r="S27" s="7">
        <v>0</v>
      </c>
      <c r="T27" s="8">
        <v>0</v>
      </c>
      <c r="U27" s="8">
        <v>0</v>
      </c>
      <c r="V27" s="8">
        <v>0</v>
      </c>
      <c r="W27" s="27">
        <v>1030110</v>
      </c>
      <c r="X27" s="27" t="s">
        <v>2483</v>
      </c>
      <c r="Y27" s="7">
        <v>0</v>
      </c>
      <c r="Z27" s="6">
        <f t="shared" si="1"/>
        <v>0</v>
      </c>
    </row>
    <row r="28" ht="16.95" customHeight="1" spans="1:26">
      <c r="A28" s="27">
        <v>1030102</v>
      </c>
      <c r="B28" s="27" t="s">
        <v>2484</v>
      </c>
      <c r="C28" s="6">
        <f>'L08'!C7</f>
        <v>0</v>
      </c>
      <c r="D28" s="8">
        <v>0</v>
      </c>
      <c r="E28" s="8">
        <v>0</v>
      </c>
      <c r="F28" s="11">
        <v>0</v>
      </c>
      <c r="G28" s="11">
        <v>0</v>
      </c>
      <c r="H28" s="7">
        <v>0</v>
      </c>
      <c r="I28" s="7">
        <v>0</v>
      </c>
      <c r="J28" s="8">
        <v>0</v>
      </c>
      <c r="K28" s="8">
        <v>0</v>
      </c>
      <c r="L28" s="8">
        <v>0</v>
      </c>
      <c r="M28" s="27">
        <v>21562</v>
      </c>
      <c r="N28" s="27" t="s">
        <v>2485</v>
      </c>
      <c r="O28" s="6">
        <f>'L09'!C185</f>
        <v>0</v>
      </c>
      <c r="P28" s="8">
        <v>0</v>
      </c>
      <c r="Q28" s="8">
        <v>0</v>
      </c>
      <c r="R28" s="7">
        <v>0</v>
      </c>
      <c r="S28" s="7">
        <v>0</v>
      </c>
      <c r="T28" s="8">
        <v>0</v>
      </c>
      <c r="U28" s="8">
        <v>0</v>
      </c>
      <c r="V28" s="8">
        <v>0</v>
      </c>
      <c r="W28" s="27">
        <v>1030102</v>
      </c>
      <c r="X28" s="27" t="s">
        <v>2486</v>
      </c>
      <c r="Y28" s="7">
        <v>0</v>
      </c>
      <c r="Z28" s="6">
        <f t="shared" si="1"/>
        <v>0</v>
      </c>
    </row>
    <row r="29" ht="16.95" customHeight="1" spans="1:26">
      <c r="A29" s="27">
        <v>1030153</v>
      </c>
      <c r="B29" s="27" t="s">
        <v>2487</v>
      </c>
      <c r="C29" s="6">
        <f>'L08'!C29</f>
        <v>0</v>
      </c>
      <c r="D29" s="8">
        <v>0</v>
      </c>
      <c r="E29" s="8">
        <v>0</v>
      </c>
      <c r="F29" s="11">
        <v>0</v>
      </c>
      <c r="G29" s="11">
        <v>0</v>
      </c>
      <c r="H29" s="7">
        <v>0</v>
      </c>
      <c r="I29" s="7">
        <v>0</v>
      </c>
      <c r="J29" s="8">
        <v>0</v>
      </c>
      <c r="K29" s="8">
        <v>0</v>
      </c>
      <c r="L29" s="8">
        <v>0</v>
      </c>
      <c r="M29" s="27">
        <v>2170402</v>
      </c>
      <c r="N29" s="27" t="s">
        <v>2488</v>
      </c>
      <c r="O29" s="6">
        <f>'L09'!C191</f>
        <v>0</v>
      </c>
      <c r="P29" s="8">
        <v>0</v>
      </c>
      <c r="Q29" s="8">
        <v>0</v>
      </c>
      <c r="R29" s="7">
        <v>0</v>
      </c>
      <c r="S29" s="7">
        <v>0</v>
      </c>
      <c r="T29" s="8">
        <v>0</v>
      </c>
      <c r="U29" s="8">
        <v>0</v>
      </c>
      <c r="V29" s="8">
        <v>0</v>
      </c>
      <c r="W29" s="27">
        <v>1030153</v>
      </c>
      <c r="X29" s="27" t="s">
        <v>2489</v>
      </c>
      <c r="Y29" s="7">
        <v>0</v>
      </c>
      <c r="Z29" s="6">
        <f t="shared" si="1"/>
        <v>0</v>
      </c>
    </row>
    <row r="30" ht="16.95" customHeight="1" spans="1:26">
      <c r="A30" s="27">
        <v>1030154</v>
      </c>
      <c r="B30" s="27" t="s">
        <v>2490</v>
      </c>
      <c r="C30" s="6">
        <f>'L08'!C30</f>
        <v>0</v>
      </c>
      <c r="D30" s="8">
        <v>0</v>
      </c>
      <c r="E30" s="8">
        <v>0</v>
      </c>
      <c r="F30" s="11">
        <v>0</v>
      </c>
      <c r="G30" s="11">
        <v>0</v>
      </c>
      <c r="H30" s="7">
        <v>0</v>
      </c>
      <c r="I30" s="7">
        <v>0</v>
      </c>
      <c r="J30" s="8">
        <v>0</v>
      </c>
      <c r="K30" s="8">
        <v>0</v>
      </c>
      <c r="L30" s="8">
        <v>0</v>
      </c>
      <c r="M30" s="27">
        <v>2170403</v>
      </c>
      <c r="N30" s="27" t="s">
        <v>2491</v>
      </c>
      <c r="O30" s="6">
        <f>'L09'!C192</f>
        <v>0</v>
      </c>
      <c r="P30" s="8">
        <v>0</v>
      </c>
      <c r="Q30" s="8">
        <v>0</v>
      </c>
      <c r="R30" s="7">
        <v>0</v>
      </c>
      <c r="S30" s="7">
        <v>0</v>
      </c>
      <c r="T30" s="8">
        <v>0</v>
      </c>
      <c r="U30" s="8">
        <v>0</v>
      </c>
      <c r="V30" s="8">
        <v>0</v>
      </c>
      <c r="W30" s="27">
        <v>1030154</v>
      </c>
      <c r="X30" s="27" t="s">
        <v>2492</v>
      </c>
      <c r="Y30" s="7">
        <v>0</v>
      </c>
      <c r="Z30" s="6">
        <f t="shared" si="1"/>
        <v>0</v>
      </c>
    </row>
    <row r="31" ht="16.95" customHeight="1" spans="1:26">
      <c r="A31" s="27">
        <v>1030180</v>
      </c>
      <c r="B31" s="27" t="s">
        <v>2493</v>
      </c>
      <c r="C31" s="6">
        <f>'L08'!C47</f>
        <v>0</v>
      </c>
      <c r="D31" s="8">
        <v>0</v>
      </c>
      <c r="E31" s="8">
        <v>0</v>
      </c>
      <c r="F31" s="11">
        <v>0</v>
      </c>
      <c r="G31" s="11">
        <v>0</v>
      </c>
      <c r="H31" s="7">
        <v>0</v>
      </c>
      <c r="I31" s="7">
        <v>0</v>
      </c>
      <c r="J31" s="8">
        <v>0</v>
      </c>
      <c r="K31" s="8">
        <v>0</v>
      </c>
      <c r="L31" s="8">
        <v>0</v>
      </c>
      <c r="M31" s="27">
        <v>22908</v>
      </c>
      <c r="N31" s="27" t="s">
        <v>2494</v>
      </c>
      <c r="O31" s="6">
        <f>'L09'!C198</f>
        <v>0</v>
      </c>
      <c r="P31" s="8">
        <v>0</v>
      </c>
      <c r="Q31" s="8">
        <v>0</v>
      </c>
      <c r="R31" s="7">
        <v>0</v>
      </c>
      <c r="S31" s="7">
        <v>0</v>
      </c>
      <c r="T31" s="8">
        <v>0</v>
      </c>
      <c r="U31" s="8">
        <v>0</v>
      </c>
      <c r="V31" s="8">
        <v>0</v>
      </c>
      <c r="W31" s="27">
        <v>1030180</v>
      </c>
      <c r="X31" s="27" t="s">
        <v>2495</v>
      </c>
      <c r="Y31" s="7">
        <v>0</v>
      </c>
      <c r="Z31" s="6">
        <f t="shared" si="1"/>
        <v>0</v>
      </c>
    </row>
    <row r="32" ht="16.95" customHeight="1" spans="1:26">
      <c r="A32" s="27">
        <v>1030155</v>
      </c>
      <c r="B32" s="27" t="s">
        <v>2496</v>
      </c>
      <c r="C32" s="6">
        <f>'L08'!C31</f>
        <v>0</v>
      </c>
      <c r="D32" s="8">
        <v>357</v>
      </c>
      <c r="E32" s="8">
        <v>0</v>
      </c>
      <c r="F32" s="11">
        <v>0</v>
      </c>
      <c r="G32" s="11">
        <v>218</v>
      </c>
      <c r="H32" s="7">
        <v>0</v>
      </c>
      <c r="I32" s="7">
        <v>0</v>
      </c>
      <c r="J32" s="8">
        <v>0</v>
      </c>
      <c r="K32" s="8">
        <v>0</v>
      </c>
      <c r="L32" s="8">
        <v>0</v>
      </c>
      <c r="M32" s="27">
        <v>22960</v>
      </c>
      <c r="N32" s="27" t="s">
        <v>2497</v>
      </c>
      <c r="O32" s="6">
        <f>'L09'!C207</f>
        <v>247</v>
      </c>
      <c r="P32" s="8">
        <v>0</v>
      </c>
      <c r="Q32" s="8">
        <v>0</v>
      </c>
      <c r="R32" s="7">
        <v>0</v>
      </c>
      <c r="S32" s="7">
        <v>0</v>
      </c>
      <c r="T32" s="8">
        <v>0</v>
      </c>
      <c r="U32" s="8">
        <v>0</v>
      </c>
      <c r="V32" s="8">
        <v>0</v>
      </c>
      <c r="W32" s="27">
        <v>1030155</v>
      </c>
      <c r="X32" s="27" t="s">
        <v>2498</v>
      </c>
      <c r="Y32" s="7">
        <v>0</v>
      </c>
      <c r="Z32" s="6">
        <f t="shared" si="1"/>
        <v>328</v>
      </c>
    </row>
    <row r="33" ht="16.95" customHeight="1" spans="1:26">
      <c r="A33" s="27"/>
      <c r="B33" s="27" t="s">
        <v>2499</v>
      </c>
      <c r="C33" s="6">
        <f>'L08'!C55+'L08'!C73</f>
        <v>9</v>
      </c>
      <c r="D33" s="8">
        <v>0</v>
      </c>
      <c r="E33" s="8">
        <v>0</v>
      </c>
      <c r="F33" s="11">
        <v>0</v>
      </c>
      <c r="G33" s="11">
        <v>0</v>
      </c>
      <c r="H33" s="7">
        <v>0</v>
      </c>
      <c r="I33" s="7">
        <v>0</v>
      </c>
      <c r="J33" s="8">
        <v>7500</v>
      </c>
      <c r="K33" s="8">
        <v>0</v>
      </c>
      <c r="L33" s="8">
        <v>0</v>
      </c>
      <c r="M33" s="27"/>
      <c r="N33" s="27" t="s">
        <v>2500</v>
      </c>
      <c r="O33" s="6">
        <f>'L09'!C194+'L09'!C235+'L09'!C236+'L09'!C253+'L09'!C254</f>
        <v>7500</v>
      </c>
      <c r="P33" s="8">
        <v>0</v>
      </c>
      <c r="Q33" s="8">
        <v>0</v>
      </c>
      <c r="R33" s="7">
        <v>9</v>
      </c>
      <c r="S33" s="7">
        <v>0</v>
      </c>
      <c r="T33" s="8">
        <v>0</v>
      </c>
      <c r="U33" s="8">
        <v>0</v>
      </c>
      <c r="V33" s="8">
        <v>0</v>
      </c>
      <c r="W33" s="27"/>
      <c r="X33" s="27" t="s">
        <v>2501</v>
      </c>
      <c r="Y33" s="7">
        <v>0</v>
      </c>
      <c r="Z33" s="6">
        <f t="shared" si="1"/>
        <v>0</v>
      </c>
    </row>
    <row r="34" customHeight="1" spans="1:26">
      <c r="A34" s="22"/>
      <c r="B34" s="27" t="s">
        <v>2502</v>
      </c>
      <c r="C34" s="7">
        <v>0</v>
      </c>
      <c r="D34" s="8">
        <v>6900</v>
      </c>
      <c r="E34" s="10"/>
      <c r="F34" s="10"/>
      <c r="G34" s="10"/>
      <c r="H34" s="10"/>
      <c r="I34" s="10"/>
      <c r="J34" s="10"/>
      <c r="K34" s="8">
        <v>0</v>
      </c>
      <c r="L34" s="10"/>
      <c r="M34" s="22"/>
      <c r="N34" s="27" t="s">
        <v>2397</v>
      </c>
      <c r="O34" s="6">
        <f>'L09'!C255</f>
        <v>6900</v>
      </c>
      <c r="P34" s="8">
        <v>0</v>
      </c>
      <c r="Q34" s="27"/>
      <c r="R34" s="7">
        <v>0</v>
      </c>
      <c r="S34" s="10"/>
      <c r="T34" s="27"/>
      <c r="U34" s="8">
        <v>0</v>
      </c>
      <c r="V34" s="10"/>
      <c r="W34" s="22"/>
      <c r="X34" s="27" t="s">
        <v>2503</v>
      </c>
      <c r="Y34" s="10"/>
      <c r="Z34" s="6">
        <f>SUM(C34,D34,K34)-SUM(O34:P34,R34,U34)</f>
        <v>0</v>
      </c>
    </row>
  </sheetData>
  <mergeCells count="29">
    <mergeCell ref="A1:Z1"/>
    <mergeCell ref="A2:Z2"/>
    <mergeCell ref="A3:Z3"/>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 ref="Z4:Z5"/>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6"/>
  <sheetViews>
    <sheetView showGridLines="0" showZeros="0" zoomScaleSheetLayoutView="60" workbookViewId="0">
      <selection activeCell="A1" sqref="A1:D1"/>
    </sheetView>
  </sheetViews>
  <sheetFormatPr defaultColWidth="12.1833333333333" defaultRowHeight="15.55" customHeight="1" outlineLevelCol="3"/>
  <cols>
    <col min="1" max="1" width="35" customWidth="1"/>
    <col min="2" max="2" width="18.9416666666667" customWidth="1"/>
    <col min="3" max="3" width="35" customWidth="1"/>
    <col min="4" max="4" width="18.9416666666667" customWidth="1"/>
    <col min="5" max="16384" width="12.1833333333333" customWidth="1"/>
  </cols>
  <sheetData>
    <row r="1" ht="34" customHeight="1" spans="1:4">
      <c r="A1" s="2" t="s">
        <v>2504</v>
      </c>
      <c r="B1" s="2"/>
      <c r="C1" s="2"/>
      <c r="D1" s="2"/>
    </row>
    <row r="2" ht="17" customHeight="1" spans="1:4">
      <c r="A2" s="14" t="s">
        <v>64</v>
      </c>
      <c r="B2" s="14"/>
      <c r="C2" s="14"/>
      <c r="D2" s="14"/>
    </row>
    <row r="3" ht="17" customHeight="1" spans="1:4">
      <c r="A3" s="14" t="s">
        <v>758</v>
      </c>
      <c r="B3" s="14"/>
      <c r="C3" s="14"/>
      <c r="D3" s="14"/>
    </row>
    <row r="4" ht="17" customHeight="1" spans="1:4">
      <c r="A4" s="4" t="s">
        <v>1867</v>
      </c>
      <c r="B4" s="4" t="s">
        <v>99</v>
      </c>
      <c r="C4" s="4" t="s">
        <v>1867</v>
      </c>
      <c r="D4" s="4" t="s">
        <v>99</v>
      </c>
    </row>
    <row r="5" ht="17.25" customHeight="1" spans="1:4">
      <c r="A5" s="5" t="s">
        <v>2108</v>
      </c>
      <c r="B5" s="6">
        <f>'L10'!C6</f>
        <v>5985</v>
      </c>
      <c r="C5" s="5" t="s">
        <v>2180</v>
      </c>
      <c r="D5" s="6">
        <f>'L10'!O6</f>
        <v>21549</v>
      </c>
    </row>
    <row r="6" ht="17.25" customHeight="1" spans="1:4">
      <c r="A6" s="5" t="s">
        <v>2505</v>
      </c>
      <c r="B6" s="6">
        <f>B7+B8</f>
        <v>8142</v>
      </c>
      <c r="C6" s="5" t="s">
        <v>2506</v>
      </c>
      <c r="D6" s="6">
        <f>D7+D8</f>
        <v>0</v>
      </c>
    </row>
    <row r="7" ht="17.25" customHeight="1" spans="1:4">
      <c r="A7" s="5" t="s">
        <v>2507</v>
      </c>
      <c r="B7" s="8">
        <v>1242</v>
      </c>
      <c r="C7" s="5" t="s">
        <v>2508</v>
      </c>
      <c r="D7" s="8">
        <v>0</v>
      </c>
    </row>
    <row r="8" ht="17.25" customHeight="1" spans="1:4">
      <c r="A8" s="5" t="s">
        <v>2509</v>
      </c>
      <c r="B8" s="8">
        <v>6900</v>
      </c>
      <c r="C8" s="5" t="s">
        <v>2510</v>
      </c>
      <c r="D8" s="8">
        <v>0</v>
      </c>
    </row>
    <row r="9" ht="17.25" customHeight="1" spans="1:4">
      <c r="A9" s="5" t="s">
        <v>2511</v>
      </c>
      <c r="B9" s="8">
        <v>0</v>
      </c>
      <c r="C9" s="5" t="s">
        <v>2512</v>
      </c>
      <c r="D9" s="8">
        <v>0</v>
      </c>
    </row>
    <row r="10" ht="17.25" customHeight="1" spans="1:4">
      <c r="A10" s="5" t="s">
        <v>2416</v>
      </c>
      <c r="B10" s="11">
        <v>0</v>
      </c>
      <c r="C10" s="5"/>
      <c r="D10" s="22"/>
    </row>
    <row r="11" ht="17.25" customHeight="1" spans="1:4">
      <c r="A11" s="5" t="s">
        <v>2513</v>
      </c>
      <c r="B11" s="11">
        <v>3275</v>
      </c>
      <c r="C11" s="5"/>
      <c r="D11" s="22"/>
    </row>
    <row r="12" ht="17.25" customHeight="1" spans="1:4">
      <c r="A12" s="5" t="s">
        <v>2068</v>
      </c>
      <c r="B12" s="6">
        <f>B13+B14</f>
        <v>0</v>
      </c>
      <c r="C12" s="5" t="s">
        <v>1989</v>
      </c>
      <c r="D12" s="6">
        <f>D13+D14</f>
        <v>1814</v>
      </c>
    </row>
    <row r="13" ht="17.25" customHeight="1" spans="1:4">
      <c r="A13" s="5" t="s">
        <v>2514</v>
      </c>
      <c r="B13" s="7">
        <v>0</v>
      </c>
      <c r="C13" s="5" t="s">
        <v>2515</v>
      </c>
      <c r="D13" s="7">
        <v>1814</v>
      </c>
    </row>
    <row r="14" ht="17.25" customHeight="1" spans="1:4">
      <c r="A14" s="5" t="s">
        <v>2516</v>
      </c>
      <c r="B14" s="7">
        <v>0</v>
      </c>
      <c r="C14" s="5" t="s">
        <v>2517</v>
      </c>
      <c r="D14" s="7">
        <v>0</v>
      </c>
    </row>
    <row r="15" ht="17.25" customHeight="1" spans="1:4">
      <c r="A15" s="5" t="s">
        <v>1994</v>
      </c>
      <c r="B15" s="6">
        <f>B16</f>
        <v>0</v>
      </c>
      <c r="C15" s="5" t="s">
        <v>1995</v>
      </c>
      <c r="D15" s="6">
        <f>D16</f>
        <v>0</v>
      </c>
    </row>
    <row r="16" ht="17.25" customHeight="1" spans="1:4">
      <c r="A16" s="5" t="s">
        <v>1996</v>
      </c>
      <c r="B16" s="6">
        <f>B17</f>
        <v>0</v>
      </c>
      <c r="C16" s="5" t="s">
        <v>2518</v>
      </c>
      <c r="D16" s="7">
        <v>0</v>
      </c>
    </row>
    <row r="17" ht="17.25" customHeight="1" spans="1:4">
      <c r="A17" s="5" t="s">
        <v>2519</v>
      </c>
      <c r="B17" s="7">
        <v>0</v>
      </c>
      <c r="C17" s="5" t="s">
        <v>2520</v>
      </c>
      <c r="D17" s="10"/>
    </row>
    <row r="18" ht="17.25" customHeight="1" spans="1:4">
      <c r="A18" s="5" t="s">
        <v>2007</v>
      </c>
      <c r="B18" s="6">
        <f>B19</f>
        <v>7500</v>
      </c>
      <c r="C18" s="5" t="s">
        <v>2008</v>
      </c>
      <c r="D18" s="8">
        <v>0</v>
      </c>
    </row>
    <row r="19" ht="17.25" customHeight="1" spans="1:4">
      <c r="A19" s="5" t="s">
        <v>2521</v>
      </c>
      <c r="B19" s="8">
        <v>7500</v>
      </c>
      <c r="C19" s="5"/>
      <c r="D19" s="22"/>
    </row>
    <row r="20" ht="17.25" customHeight="1" spans="1:4">
      <c r="A20" s="5" t="s">
        <v>2522</v>
      </c>
      <c r="B20" s="6">
        <f>B21+B22</f>
        <v>0</v>
      </c>
      <c r="C20" s="5" t="s">
        <v>2523</v>
      </c>
      <c r="D20" s="6">
        <f>SUM(D21:D22)</f>
        <v>0</v>
      </c>
    </row>
    <row r="21" ht="17.25" customHeight="1" spans="1:4">
      <c r="A21" s="5" t="s">
        <v>2507</v>
      </c>
      <c r="B21" s="8">
        <v>0</v>
      </c>
      <c r="C21" s="5" t="s">
        <v>2508</v>
      </c>
      <c r="D21" s="8">
        <v>0</v>
      </c>
    </row>
    <row r="22" ht="17.25" customHeight="1" spans="1:4">
      <c r="A22" s="5" t="s">
        <v>2509</v>
      </c>
      <c r="B22" s="8">
        <v>0</v>
      </c>
      <c r="C22" s="5" t="s">
        <v>2510</v>
      </c>
      <c r="D22" s="8">
        <v>0</v>
      </c>
    </row>
    <row r="23" ht="17.25" customHeight="1" spans="1:4">
      <c r="A23" s="5" t="s">
        <v>2524</v>
      </c>
      <c r="B23" s="8">
        <v>0</v>
      </c>
      <c r="C23" s="5" t="s">
        <v>2525</v>
      </c>
      <c r="D23" s="8">
        <v>0</v>
      </c>
    </row>
    <row r="24" ht="17.25" customHeight="1" spans="1:4">
      <c r="A24" s="5"/>
      <c r="B24" s="22"/>
      <c r="C24" s="5" t="s">
        <v>2419</v>
      </c>
      <c r="D24" s="6">
        <f>'L10'!Y6</f>
        <v>0</v>
      </c>
    </row>
    <row r="25" ht="17.25" customHeight="1" spans="1:4">
      <c r="A25" s="5"/>
      <c r="B25" s="22"/>
      <c r="C25" s="5" t="s">
        <v>2526</v>
      </c>
      <c r="D25" s="6">
        <f>B26-D5-D6-D9-D12-D15-D18-D20-D23-D24</f>
        <v>1539</v>
      </c>
    </row>
    <row r="26" ht="17" customHeight="1" spans="1:4">
      <c r="A26" s="4" t="s">
        <v>2527</v>
      </c>
      <c r="B26" s="6">
        <f>SUM(B5,B6,B9,B10,B11,B12,B15,B18,B20,B23)</f>
        <v>24902</v>
      </c>
      <c r="C26" s="4" t="s">
        <v>2528</v>
      </c>
      <c r="D26" s="6">
        <f>SUM(D5,D6,D9,D12,D15,D18,D20,D23,D24,D25)</f>
        <v>24902</v>
      </c>
    </row>
  </sheetData>
  <mergeCells count="3">
    <mergeCell ref="A1:D1"/>
    <mergeCell ref="A2:D2"/>
    <mergeCell ref="A3:D3"/>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4"/>
  <sheetViews>
    <sheetView showGridLines="0" showZeros="0" zoomScaleSheetLayoutView="60" workbookViewId="0">
      <selection activeCell="A1" sqref="A1:E1"/>
    </sheetView>
  </sheetViews>
  <sheetFormatPr defaultColWidth="12.1833333333333" defaultRowHeight="15.55" customHeight="1" outlineLevelCol="4"/>
  <cols>
    <col min="1" max="1" width="9.15833333333333" customWidth="1"/>
    <col min="2" max="2" width="47.875" customWidth="1"/>
    <col min="3" max="4" width="17.3833333333333" customWidth="1"/>
    <col min="5" max="5" width="17.375" customWidth="1"/>
    <col min="6" max="16384" width="12.1833333333333" customWidth="1"/>
  </cols>
  <sheetData>
    <row r="1" ht="34" customHeight="1" spans="1:5">
      <c r="A1" s="13" t="s">
        <v>2529</v>
      </c>
      <c r="B1" s="13"/>
      <c r="C1" s="13"/>
      <c r="D1" s="13"/>
      <c r="E1" s="13"/>
    </row>
    <row r="2" ht="17" customHeight="1" spans="1:5">
      <c r="A2" s="14" t="s">
        <v>66</v>
      </c>
      <c r="B2" s="14"/>
      <c r="C2" s="14"/>
      <c r="D2" s="14"/>
      <c r="E2" s="14"/>
    </row>
    <row r="3" ht="17" customHeight="1" spans="1:5">
      <c r="A3" s="14" t="s">
        <v>758</v>
      </c>
      <c r="B3" s="14"/>
      <c r="C3" s="14"/>
      <c r="D3" s="14"/>
      <c r="E3" s="14"/>
    </row>
    <row r="4" ht="26.9" customHeight="1" spans="1:5">
      <c r="A4" s="4" t="s">
        <v>97</v>
      </c>
      <c r="B4" s="4" t="s">
        <v>2530</v>
      </c>
      <c r="C4" s="4" t="s">
        <v>1804</v>
      </c>
      <c r="D4" s="4" t="s">
        <v>2046</v>
      </c>
      <c r="E4" s="4" t="s">
        <v>1805</v>
      </c>
    </row>
    <row r="5" ht="17" customHeight="1" spans="1:5">
      <c r="A5" s="27"/>
      <c r="B5" s="4" t="s">
        <v>2108</v>
      </c>
      <c r="C5" s="6">
        <f>SUM(C6:C44)</f>
        <v>5400</v>
      </c>
      <c r="D5" s="6">
        <f>SUM(D6:D44)</f>
        <v>0</v>
      </c>
      <c r="E5" s="6">
        <f>SUM(E6:E44)</f>
        <v>5400</v>
      </c>
    </row>
    <row r="6" ht="17" customHeight="1" spans="1:5">
      <c r="A6" s="27">
        <v>1030102</v>
      </c>
      <c r="B6" s="27" t="s">
        <v>2484</v>
      </c>
      <c r="C6" s="8">
        <v>0</v>
      </c>
      <c r="D6" s="8">
        <v>0</v>
      </c>
      <c r="E6" s="6">
        <f t="shared" ref="E6:E44" si="0">SUM(C6:D6)</f>
        <v>0</v>
      </c>
    </row>
    <row r="7" ht="17" customHeight="1" spans="1:5">
      <c r="A7" s="27">
        <v>1030106</v>
      </c>
      <c r="B7" s="27" t="s">
        <v>2475</v>
      </c>
      <c r="C7" s="8">
        <v>0</v>
      </c>
      <c r="D7" s="8">
        <v>0</v>
      </c>
      <c r="E7" s="6">
        <f t="shared" si="0"/>
        <v>0</v>
      </c>
    </row>
    <row r="8" ht="17" customHeight="1" spans="1:5">
      <c r="A8" s="27">
        <v>1030110</v>
      </c>
      <c r="B8" s="27" t="s">
        <v>2481</v>
      </c>
      <c r="C8" s="8">
        <v>0</v>
      </c>
      <c r="D8" s="8">
        <v>0</v>
      </c>
      <c r="E8" s="6">
        <f t="shared" si="0"/>
        <v>0</v>
      </c>
    </row>
    <row r="9" ht="17" customHeight="1" spans="1:5">
      <c r="A9" s="27">
        <v>1030112</v>
      </c>
      <c r="B9" s="27" t="s">
        <v>2531</v>
      </c>
      <c r="C9" s="8">
        <v>0</v>
      </c>
      <c r="D9" s="8">
        <v>0</v>
      </c>
      <c r="E9" s="6">
        <f t="shared" si="0"/>
        <v>0</v>
      </c>
    </row>
    <row r="10" ht="17" customHeight="1" spans="1:5">
      <c r="A10" s="27">
        <v>1030115</v>
      </c>
      <c r="B10" s="27" t="s">
        <v>2532</v>
      </c>
      <c r="C10" s="8">
        <v>0</v>
      </c>
      <c r="D10" s="8">
        <v>0</v>
      </c>
      <c r="E10" s="6">
        <f t="shared" si="0"/>
        <v>0</v>
      </c>
    </row>
    <row r="11" ht="17" customHeight="1" spans="1:5">
      <c r="A11" s="27">
        <v>1030121</v>
      </c>
      <c r="B11" s="27" t="s">
        <v>2427</v>
      </c>
      <c r="C11" s="8">
        <v>0</v>
      </c>
      <c r="D11" s="8">
        <v>0</v>
      </c>
      <c r="E11" s="6">
        <f t="shared" si="0"/>
        <v>0</v>
      </c>
    </row>
    <row r="12" ht="17" customHeight="1" spans="1:5">
      <c r="A12" s="27">
        <v>1030129</v>
      </c>
      <c r="B12" s="27" t="s">
        <v>2533</v>
      </c>
      <c r="C12" s="8">
        <v>0</v>
      </c>
      <c r="D12" s="8">
        <v>0</v>
      </c>
      <c r="E12" s="6">
        <f t="shared" si="0"/>
        <v>0</v>
      </c>
    </row>
    <row r="13" ht="17" customHeight="1" spans="1:5">
      <c r="A13" s="27">
        <v>1030146</v>
      </c>
      <c r="B13" s="27" t="s">
        <v>2534</v>
      </c>
      <c r="C13" s="8">
        <v>0</v>
      </c>
      <c r="D13" s="8">
        <v>0</v>
      </c>
      <c r="E13" s="6">
        <f t="shared" si="0"/>
        <v>0</v>
      </c>
    </row>
    <row r="14" ht="17" customHeight="1" spans="1:5">
      <c r="A14" s="27">
        <v>1030147</v>
      </c>
      <c r="B14" s="27" t="s">
        <v>2535</v>
      </c>
      <c r="C14" s="8">
        <v>0</v>
      </c>
      <c r="D14" s="8">
        <v>0</v>
      </c>
      <c r="E14" s="6">
        <f t="shared" si="0"/>
        <v>0</v>
      </c>
    </row>
    <row r="15" ht="17" customHeight="1" spans="1:5">
      <c r="A15" s="27">
        <v>1030148</v>
      </c>
      <c r="B15" s="27" t="s">
        <v>2536</v>
      </c>
      <c r="C15" s="8">
        <v>4100</v>
      </c>
      <c r="D15" s="8">
        <v>0</v>
      </c>
      <c r="E15" s="6">
        <f t="shared" si="0"/>
        <v>4100</v>
      </c>
    </row>
    <row r="16" ht="17" customHeight="1" spans="1:5">
      <c r="A16" s="27">
        <v>1030149</v>
      </c>
      <c r="B16" s="27" t="s">
        <v>2430</v>
      </c>
      <c r="C16" s="8">
        <v>0</v>
      </c>
      <c r="D16" s="8">
        <v>0</v>
      </c>
      <c r="E16" s="6">
        <f t="shared" si="0"/>
        <v>0</v>
      </c>
    </row>
    <row r="17" ht="17" customHeight="1" spans="1:5">
      <c r="A17" s="27">
        <v>1030150</v>
      </c>
      <c r="B17" s="27" t="s">
        <v>2537</v>
      </c>
      <c r="C17" s="8">
        <v>0</v>
      </c>
      <c r="D17" s="8">
        <v>0</v>
      </c>
      <c r="E17" s="6">
        <f t="shared" si="0"/>
        <v>0</v>
      </c>
    </row>
    <row r="18" ht="17" customHeight="1" spans="1:5">
      <c r="A18" s="27">
        <v>1030152</v>
      </c>
      <c r="B18" s="27" t="s">
        <v>2460</v>
      </c>
      <c r="C18" s="8">
        <v>0</v>
      </c>
      <c r="D18" s="8">
        <v>0</v>
      </c>
      <c r="E18" s="6">
        <f t="shared" si="0"/>
        <v>0</v>
      </c>
    </row>
    <row r="19" ht="17" customHeight="1" spans="1:5">
      <c r="A19" s="27">
        <v>1030153</v>
      </c>
      <c r="B19" s="27" t="s">
        <v>2487</v>
      </c>
      <c r="C19" s="8">
        <v>0</v>
      </c>
      <c r="D19" s="8">
        <v>0</v>
      </c>
      <c r="E19" s="6">
        <f t="shared" si="0"/>
        <v>0</v>
      </c>
    </row>
    <row r="20" ht="17" customHeight="1" spans="1:5">
      <c r="A20" s="27">
        <v>1030154</v>
      </c>
      <c r="B20" s="27" t="s">
        <v>2490</v>
      </c>
      <c r="C20" s="8">
        <v>0</v>
      </c>
      <c r="D20" s="8">
        <v>0</v>
      </c>
      <c r="E20" s="6">
        <f t="shared" si="0"/>
        <v>0</v>
      </c>
    </row>
    <row r="21" ht="17" customHeight="1" spans="1:5">
      <c r="A21" s="27">
        <v>1030155</v>
      </c>
      <c r="B21" s="27" t="s">
        <v>2496</v>
      </c>
      <c r="C21" s="8">
        <v>0</v>
      </c>
      <c r="D21" s="8">
        <v>0</v>
      </c>
      <c r="E21" s="6">
        <f t="shared" si="0"/>
        <v>0</v>
      </c>
    </row>
    <row r="22" ht="17" customHeight="1" spans="1:5">
      <c r="A22" s="27">
        <v>1030156</v>
      </c>
      <c r="B22" s="27" t="s">
        <v>2538</v>
      </c>
      <c r="C22" s="8">
        <v>1000</v>
      </c>
      <c r="D22" s="8">
        <v>0</v>
      </c>
      <c r="E22" s="6">
        <f t="shared" si="0"/>
        <v>1000</v>
      </c>
    </row>
    <row r="23" ht="17" customHeight="1" spans="1:5">
      <c r="A23" s="27">
        <v>1030157</v>
      </c>
      <c r="B23" s="27" t="s">
        <v>2539</v>
      </c>
      <c r="C23" s="8">
        <v>0</v>
      </c>
      <c r="D23" s="8">
        <v>0</v>
      </c>
      <c r="E23" s="6">
        <f t="shared" si="0"/>
        <v>0</v>
      </c>
    </row>
    <row r="24" ht="17" customHeight="1" spans="1:5">
      <c r="A24" s="27">
        <v>1030158</v>
      </c>
      <c r="B24" s="27" t="s">
        <v>2540</v>
      </c>
      <c r="C24" s="8">
        <v>0</v>
      </c>
      <c r="D24" s="8">
        <v>0</v>
      </c>
      <c r="E24" s="6">
        <f t="shared" si="0"/>
        <v>0</v>
      </c>
    </row>
    <row r="25" ht="17" customHeight="1" spans="1:5">
      <c r="A25" s="27">
        <v>1030159</v>
      </c>
      <c r="B25" s="27" t="s">
        <v>2541</v>
      </c>
      <c r="C25" s="8">
        <v>0</v>
      </c>
      <c r="D25" s="8">
        <v>0</v>
      </c>
      <c r="E25" s="6">
        <f t="shared" si="0"/>
        <v>0</v>
      </c>
    </row>
    <row r="26" ht="17" customHeight="1" spans="1:5">
      <c r="A26" s="27">
        <v>1030166</v>
      </c>
      <c r="B26" s="27" t="s">
        <v>2421</v>
      </c>
      <c r="C26" s="8">
        <v>0</v>
      </c>
      <c r="D26" s="8">
        <v>0</v>
      </c>
      <c r="E26" s="6">
        <f t="shared" si="0"/>
        <v>0</v>
      </c>
    </row>
    <row r="27" ht="17" customHeight="1" spans="1:5">
      <c r="A27" s="27">
        <v>1030168</v>
      </c>
      <c r="B27" s="27" t="s">
        <v>2436</v>
      </c>
      <c r="C27" s="8">
        <v>0</v>
      </c>
      <c r="D27" s="8">
        <v>0</v>
      </c>
      <c r="E27" s="6">
        <f t="shared" si="0"/>
        <v>0</v>
      </c>
    </row>
    <row r="28" ht="17" customHeight="1" spans="1:5">
      <c r="A28" s="27">
        <v>1030171</v>
      </c>
      <c r="B28" s="27" t="s">
        <v>2478</v>
      </c>
      <c r="C28" s="8">
        <v>0</v>
      </c>
      <c r="D28" s="8">
        <v>0</v>
      </c>
      <c r="E28" s="6">
        <f t="shared" si="0"/>
        <v>0</v>
      </c>
    </row>
    <row r="29" ht="17.25" customHeight="1" spans="1:5">
      <c r="A29" s="27">
        <v>1030175</v>
      </c>
      <c r="B29" s="27" t="s">
        <v>2439</v>
      </c>
      <c r="C29" s="8">
        <v>0</v>
      </c>
      <c r="D29" s="8">
        <v>0</v>
      </c>
      <c r="E29" s="6">
        <f t="shared" si="0"/>
        <v>0</v>
      </c>
    </row>
    <row r="30" ht="17.25" customHeight="1" spans="1:5">
      <c r="A30" s="27">
        <v>1030178</v>
      </c>
      <c r="B30" s="27" t="s">
        <v>2542</v>
      </c>
      <c r="C30" s="8">
        <v>300</v>
      </c>
      <c r="D30" s="8">
        <v>0</v>
      </c>
      <c r="E30" s="6">
        <f t="shared" si="0"/>
        <v>300</v>
      </c>
    </row>
    <row r="31" ht="17.25" customHeight="1" spans="1:5">
      <c r="A31" s="27">
        <v>1030180</v>
      </c>
      <c r="B31" s="27" t="s">
        <v>2493</v>
      </c>
      <c r="C31" s="8">
        <v>0</v>
      </c>
      <c r="D31" s="8">
        <v>0</v>
      </c>
      <c r="E31" s="6">
        <f t="shared" si="0"/>
        <v>0</v>
      </c>
    </row>
    <row r="32" ht="17.25" customHeight="1" spans="1:5">
      <c r="A32" s="27">
        <v>1030199</v>
      </c>
      <c r="B32" s="27" t="s">
        <v>2543</v>
      </c>
      <c r="C32" s="8">
        <v>0</v>
      </c>
      <c r="D32" s="8">
        <v>0</v>
      </c>
      <c r="E32" s="6">
        <f t="shared" si="0"/>
        <v>0</v>
      </c>
    </row>
    <row r="33" ht="17.25" customHeight="1" spans="1:5">
      <c r="A33" s="27">
        <v>1031003</v>
      </c>
      <c r="B33" s="27" t="s">
        <v>2544</v>
      </c>
      <c r="C33" s="8">
        <v>0</v>
      </c>
      <c r="D33" s="8">
        <v>0</v>
      </c>
      <c r="E33" s="6">
        <f t="shared" si="0"/>
        <v>0</v>
      </c>
    </row>
    <row r="34" ht="17.25" customHeight="1" spans="1:5">
      <c r="A34" s="27">
        <v>1031004</v>
      </c>
      <c r="B34" s="27" t="s">
        <v>2545</v>
      </c>
      <c r="C34" s="8">
        <v>0</v>
      </c>
      <c r="D34" s="8">
        <v>0</v>
      </c>
      <c r="E34" s="6">
        <f t="shared" si="0"/>
        <v>0</v>
      </c>
    </row>
    <row r="35" ht="17.25" customHeight="1" spans="1:5">
      <c r="A35" s="27">
        <v>1031005</v>
      </c>
      <c r="B35" s="27" t="s">
        <v>2546</v>
      </c>
      <c r="C35" s="8">
        <v>0</v>
      </c>
      <c r="D35" s="8">
        <v>0</v>
      </c>
      <c r="E35" s="6">
        <f t="shared" si="0"/>
        <v>0</v>
      </c>
    </row>
    <row r="36" ht="17.25" customHeight="1" spans="1:5">
      <c r="A36" s="27">
        <v>1031006</v>
      </c>
      <c r="B36" s="27" t="s">
        <v>2547</v>
      </c>
      <c r="C36" s="8">
        <v>0</v>
      </c>
      <c r="D36" s="8">
        <v>0</v>
      </c>
      <c r="E36" s="6">
        <f t="shared" si="0"/>
        <v>0</v>
      </c>
    </row>
    <row r="37" ht="17.25" customHeight="1" spans="1:5">
      <c r="A37" s="27">
        <v>1031008</v>
      </c>
      <c r="B37" s="27" t="s">
        <v>2548</v>
      </c>
      <c r="C37" s="8">
        <v>0</v>
      </c>
      <c r="D37" s="8">
        <v>0</v>
      </c>
      <c r="E37" s="6">
        <f t="shared" si="0"/>
        <v>0</v>
      </c>
    </row>
    <row r="38" ht="17.25" customHeight="1" spans="1:5">
      <c r="A38" s="27">
        <v>1031009</v>
      </c>
      <c r="B38" s="27" t="s">
        <v>2549</v>
      </c>
      <c r="C38" s="8">
        <v>0</v>
      </c>
      <c r="D38" s="8">
        <v>0</v>
      </c>
      <c r="E38" s="6">
        <f t="shared" si="0"/>
        <v>0</v>
      </c>
    </row>
    <row r="39" ht="17.25" customHeight="1" spans="1:5">
      <c r="A39" s="27">
        <v>1031010</v>
      </c>
      <c r="B39" s="27" t="s">
        <v>2550</v>
      </c>
      <c r="C39" s="8">
        <v>0</v>
      </c>
      <c r="D39" s="8">
        <v>0</v>
      </c>
      <c r="E39" s="6">
        <f t="shared" si="0"/>
        <v>0</v>
      </c>
    </row>
    <row r="40" ht="17.25" customHeight="1" spans="1:5">
      <c r="A40" s="27">
        <v>1031011</v>
      </c>
      <c r="B40" s="27" t="s">
        <v>2551</v>
      </c>
      <c r="C40" s="8">
        <v>0</v>
      </c>
      <c r="D40" s="8">
        <v>0</v>
      </c>
      <c r="E40" s="6">
        <f t="shared" si="0"/>
        <v>0</v>
      </c>
    </row>
    <row r="41" ht="17.25" customHeight="1" spans="1:5">
      <c r="A41" s="27">
        <v>1031012</v>
      </c>
      <c r="B41" s="27" t="s">
        <v>2552</v>
      </c>
      <c r="C41" s="8">
        <v>0</v>
      </c>
      <c r="D41" s="8">
        <v>0</v>
      </c>
      <c r="E41" s="6">
        <f t="shared" si="0"/>
        <v>0</v>
      </c>
    </row>
    <row r="42" ht="17.25" customHeight="1" spans="1:5">
      <c r="A42" s="27">
        <v>1031013</v>
      </c>
      <c r="B42" s="27" t="s">
        <v>2553</v>
      </c>
      <c r="C42" s="8">
        <v>0</v>
      </c>
      <c r="D42" s="8">
        <v>0</v>
      </c>
      <c r="E42" s="6">
        <f t="shared" si="0"/>
        <v>0</v>
      </c>
    </row>
    <row r="43" ht="17.25" customHeight="1" spans="1:5">
      <c r="A43" s="27">
        <v>1031014</v>
      </c>
      <c r="B43" s="27" t="s">
        <v>2554</v>
      </c>
      <c r="C43" s="8">
        <v>0</v>
      </c>
      <c r="D43" s="8">
        <v>0</v>
      </c>
      <c r="E43" s="6">
        <f t="shared" si="0"/>
        <v>0</v>
      </c>
    </row>
    <row r="44" ht="17.25" customHeight="1" spans="1:5">
      <c r="A44" s="27">
        <v>1031099</v>
      </c>
      <c r="B44" s="27" t="s">
        <v>2555</v>
      </c>
      <c r="C44" s="8">
        <v>0</v>
      </c>
      <c r="D44" s="8">
        <v>0</v>
      </c>
      <c r="E44" s="6">
        <f t="shared" si="0"/>
        <v>0</v>
      </c>
    </row>
  </sheetData>
  <mergeCells count="3">
    <mergeCell ref="A1:E1"/>
    <mergeCell ref="A2:E2"/>
    <mergeCell ref="A3:E3"/>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2"/>
  <sheetViews>
    <sheetView showGridLines="0" showZeros="0" zoomScaleSheetLayoutView="60" workbookViewId="0">
      <selection activeCell="A1" sqref="A1:O1"/>
    </sheetView>
  </sheetViews>
  <sheetFormatPr defaultColWidth="12.1833333333333" defaultRowHeight="19.8" customHeight="1"/>
  <cols>
    <col min="1" max="1" width="9.15833333333333" customWidth="1"/>
    <col min="2" max="2" width="53.625" customWidth="1"/>
    <col min="3" max="4" width="14.625" customWidth="1"/>
    <col min="5" max="5" width="14.75" customWidth="1"/>
    <col min="6" max="15" width="14.625" customWidth="1"/>
    <col min="16" max="16384" width="12.1833333333333" customWidth="1"/>
  </cols>
  <sheetData>
    <row r="1" ht="34" customHeight="1" spans="1:15">
      <c r="A1" s="13" t="s">
        <v>2556</v>
      </c>
      <c r="B1" s="13"/>
      <c r="C1" s="13"/>
      <c r="D1" s="13"/>
      <c r="E1" s="13"/>
      <c r="F1" s="13"/>
      <c r="G1" s="13"/>
      <c r="H1" s="13"/>
      <c r="I1" s="13"/>
      <c r="J1" s="13"/>
      <c r="K1" s="13"/>
      <c r="L1" s="13"/>
      <c r="M1" s="13"/>
      <c r="N1" s="13"/>
      <c r="O1" s="13"/>
    </row>
    <row r="2" ht="16.95" customHeight="1" spans="1:15">
      <c r="A2" s="14" t="s">
        <v>68</v>
      </c>
      <c r="B2" s="14"/>
      <c r="C2" s="14"/>
      <c r="D2" s="14"/>
      <c r="E2" s="14"/>
      <c r="F2" s="14"/>
      <c r="G2" s="14"/>
      <c r="H2" s="14"/>
      <c r="I2" s="14"/>
      <c r="J2" s="14"/>
      <c r="K2" s="14"/>
      <c r="L2" s="14"/>
      <c r="M2" s="14"/>
      <c r="N2" s="14"/>
      <c r="O2" s="14"/>
    </row>
    <row r="3" ht="16.95" customHeight="1" spans="1:15">
      <c r="A3" s="14" t="s">
        <v>758</v>
      </c>
      <c r="B3" s="14"/>
      <c r="C3" s="14"/>
      <c r="D3" s="14"/>
      <c r="E3" s="14"/>
      <c r="F3" s="14"/>
      <c r="G3" s="14"/>
      <c r="H3" s="14"/>
      <c r="I3" s="14"/>
      <c r="J3" s="14"/>
      <c r="K3" s="14"/>
      <c r="L3" s="14"/>
      <c r="M3" s="14"/>
      <c r="N3" s="14"/>
      <c r="O3" s="14"/>
    </row>
    <row r="4" s="24" customFormat="1" ht="16.95" customHeight="1" spans="1:15">
      <c r="A4" s="4" t="s">
        <v>97</v>
      </c>
      <c r="B4" s="4" t="s">
        <v>98</v>
      </c>
      <c r="C4" s="4" t="s">
        <v>1804</v>
      </c>
      <c r="D4" s="4" t="s">
        <v>2044</v>
      </c>
      <c r="E4" s="4"/>
      <c r="F4" s="4"/>
      <c r="G4" s="4"/>
      <c r="H4" s="4"/>
      <c r="I4" s="4"/>
      <c r="J4" s="4"/>
      <c r="K4" s="4"/>
      <c r="L4" s="4"/>
      <c r="M4" s="4"/>
      <c r="N4" s="4" t="s">
        <v>1805</v>
      </c>
      <c r="O4" s="4" t="s">
        <v>99</v>
      </c>
    </row>
    <row r="5" s="24" customFormat="1" ht="19.5" customHeight="1" spans="1:15">
      <c r="A5" s="4"/>
      <c r="B5" s="4"/>
      <c r="C5" s="4"/>
      <c r="D5" s="4" t="s">
        <v>2047</v>
      </c>
      <c r="E5" s="4" t="s">
        <v>2557</v>
      </c>
      <c r="F5" s="4" t="s">
        <v>2558</v>
      </c>
      <c r="G5" s="4" t="s">
        <v>2068</v>
      </c>
      <c r="H5" s="4" t="s">
        <v>1994</v>
      </c>
      <c r="I5" s="4" t="s">
        <v>2007</v>
      </c>
      <c r="J5" s="4" t="s">
        <v>2071</v>
      </c>
      <c r="K5" s="4" t="s">
        <v>2072</v>
      </c>
      <c r="L5" s="4" t="s">
        <v>2073</v>
      </c>
      <c r="M5" s="4" t="s">
        <v>2049</v>
      </c>
      <c r="N5" s="4"/>
      <c r="O5" s="4"/>
    </row>
    <row r="6" ht="16.95" customHeight="1" spans="1:15">
      <c r="A6" s="27"/>
      <c r="B6" s="4" t="s">
        <v>2180</v>
      </c>
      <c r="C6" s="6">
        <f>SUM(C7,C9,C13,C17,C20,C31,C37,C48,C50,C54,C58,C59,C60)</f>
        <v>8832</v>
      </c>
      <c r="D6" s="6">
        <f t="shared" ref="D6:D11" si="0">SUM(E6:M6)</f>
        <v>13818</v>
      </c>
      <c r="E6" s="6">
        <f>SUM(E7,E9,E13,E17,E20,E31,E37,E48,E50,E54,E58,E59,E60)</f>
        <v>7985</v>
      </c>
      <c r="F6" s="6">
        <f>SUM(F7,F9,F13,F17,F20,F31,F37,F48,F50,F54,F58,F59)</f>
        <v>0</v>
      </c>
      <c r="G6" s="6">
        <f>SUM(G7,G9,G13,G17,G20,G31,G37,G48,G50,G54,G58,G59)</f>
        <v>0</v>
      </c>
      <c r="H6" s="6">
        <f>SUM(H7,H9,H13,H17,H20,H31,H37,H48,H50,H54,H58,H59)</f>
        <v>0</v>
      </c>
      <c r="I6" s="6">
        <f>SUM(I7,I9,I13,I17,I20,I31,I37,I48,I50,I54,I58,I59)</f>
        <v>7500</v>
      </c>
      <c r="J6" s="6">
        <f>SUM(J7,J9,J13,J17,J20,J31,J37,J48,J50,J54,J58,J59)</f>
        <v>-852</v>
      </c>
      <c r="K6" s="6">
        <f>SUM(K7,K9,K13,K17,K20,K31,K37,K48,K50,K54,K58,K59,K60)</f>
        <v>0</v>
      </c>
      <c r="L6" s="6">
        <f>SUM(L7,L9,L13,L17,L20,L31,L37,L48,L50,L54,L58,L59,L60)</f>
        <v>0</v>
      </c>
      <c r="M6" s="6">
        <f>SUM(M7,M9,M13,M17,M20,M31,M37,M48,M50,M54,M58,M59,M60)</f>
        <v>-815</v>
      </c>
      <c r="N6" s="6">
        <f t="shared" ref="N6:N62" si="1">SUM(C6:D6)</f>
        <v>22650</v>
      </c>
      <c r="O6" s="6">
        <f>SUM(O7,O9,O13,O17,O20,O31,O37,O48,O50,O54,O58,O59,O60)</f>
        <v>21549</v>
      </c>
    </row>
    <row r="7" ht="16.95" customHeight="1" spans="1:15">
      <c r="A7" s="27">
        <v>206</v>
      </c>
      <c r="B7" s="21" t="s">
        <v>1053</v>
      </c>
      <c r="C7" s="6">
        <f>C8</f>
        <v>0</v>
      </c>
      <c r="D7" s="6">
        <f t="shared" si="0"/>
        <v>0</v>
      </c>
      <c r="E7" s="6">
        <f t="shared" ref="E7:M7" si="2">E8</f>
        <v>0</v>
      </c>
      <c r="F7" s="6">
        <f t="shared" si="2"/>
        <v>0</v>
      </c>
      <c r="G7" s="6">
        <f t="shared" si="2"/>
        <v>0</v>
      </c>
      <c r="H7" s="6">
        <f t="shared" si="2"/>
        <v>0</v>
      </c>
      <c r="I7" s="6">
        <f t="shared" si="2"/>
        <v>0</v>
      </c>
      <c r="J7" s="6">
        <f t="shared" si="2"/>
        <v>0</v>
      </c>
      <c r="K7" s="6">
        <f t="shared" si="2"/>
        <v>0</v>
      </c>
      <c r="L7" s="6">
        <f t="shared" si="2"/>
        <v>0</v>
      </c>
      <c r="M7" s="6">
        <f t="shared" si="2"/>
        <v>0</v>
      </c>
      <c r="N7" s="20">
        <f t="shared" si="1"/>
        <v>0</v>
      </c>
      <c r="O7" s="6">
        <f>O8</f>
        <v>0</v>
      </c>
    </row>
    <row r="8" ht="16.95" customHeight="1" spans="1:15">
      <c r="A8" s="27">
        <v>20610</v>
      </c>
      <c r="B8" s="5" t="s">
        <v>2181</v>
      </c>
      <c r="C8" s="8">
        <v>0</v>
      </c>
      <c r="D8" s="6">
        <f t="shared" si="0"/>
        <v>0</v>
      </c>
      <c r="E8" s="8">
        <v>0</v>
      </c>
      <c r="F8" s="7">
        <v>0</v>
      </c>
      <c r="G8" s="7">
        <v>0</v>
      </c>
      <c r="H8" s="8">
        <v>0</v>
      </c>
      <c r="I8" s="8">
        <v>0</v>
      </c>
      <c r="J8" s="8">
        <v>0</v>
      </c>
      <c r="K8" s="8">
        <v>0</v>
      </c>
      <c r="L8" s="8">
        <v>0</v>
      </c>
      <c r="M8" s="8">
        <v>0</v>
      </c>
      <c r="N8" s="20">
        <f t="shared" si="1"/>
        <v>0</v>
      </c>
      <c r="O8" s="6">
        <f>'L09'!C7</f>
        <v>0</v>
      </c>
    </row>
    <row r="9" ht="16.95" customHeight="1" spans="1:15">
      <c r="A9" s="27">
        <v>207</v>
      </c>
      <c r="B9" s="21" t="s">
        <v>1100</v>
      </c>
      <c r="C9" s="6">
        <f>SUM(C10:C12)</f>
        <v>24</v>
      </c>
      <c r="D9" s="6">
        <f t="shared" si="0"/>
        <v>-7</v>
      </c>
      <c r="E9" s="6">
        <f>SUM(E10:E11)</f>
        <v>-7</v>
      </c>
      <c r="F9" s="6">
        <f>SUM(F10:F12)</f>
        <v>0</v>
      </c>
      <c r="G9" s="6">
        <f>SUM(G10:G11)</f>
        <v>0</v>
      </c>
      <c r="H9" s="6">
        <f>SUM(H10:H12)</f>
        <v>0</v>
      </c>
      <c r="I9" s="6">
        <f>SUM(I10:I12)</f>
        <v>0</v>
      </c>
      <c r="J9" s="6">
        <f>SUM(J10:J11)</f>
        <v>0</v>
      </c>
      <c r="K9" s="6">
        <f>SUM(K10:K11)</f>
        <v>0</v>
      </c>
      <c r="L9" s="6">
        <f>SUM(L10:L11)</f>
        <v>0</v>
      </c>
      <c r="M9" s="6">
        <f>SUM(M10:M12)</f>
        <v>0</v>
      </c>
      <c r="N9" s="20">
        <f t="shared" si="1"/>
        <v>17</v>
      </c>
      <c r="O9" s="6">
        <f>SUM(O10:O12)</f>
        <v>16</v>
      </c>
    </row>
    <row r="10" ht="16.95" customHeight="1" spans="1:15">
      <c r="A10" s="27">
        <v>20707</v>
      </c>
      <c r="B10" s="5" t="s">
        <v>2188</v>
      </c>
      <c r="C10" s="8">
        <v>0</v>
      </c>
      <c r="D10" s="6">
        <f t="shared" si="0"/>
        <v>13</v>
      </c>
      <c r="E10" s="8">
        <v>13</v>
      </c>
      <c r="F10" s="7">
        <v>0</v>
      </c>
      <c r="G10" s="7">
        <v>0</v>
      </c>
      <c r="H10" s="8">
        <v>0</v>
      </c>
      <c r="I10" s="8">
        <v>0</v>
      </c>
      <c r="J10" s="8">
        <v>0</v>
      </c>
      <c r="K10" s="8">
        <v>0</v>
      </c>
      <c r="L10" s="8">
        <v>0</v>
      </c>
      <c r="M10" s="8">
        <v>0</v>
      </c>
      <c r="N10" s="20">
        <f t="shared" si="1"/>
        <v>13</v>
      </c>
      <c r="O10" s="6">
        <f>'L09'!C15</f>
        <v>13</v>
      </c>
    </row>
    <row r="11" customHeight="1" spans="1:15">
      <c r="A11" s="27">
        <v>20709</v>
      </c>
      <c r="B11" s="5" t="s">
        <v>2194</v>
      </c>
      <c r="C11" s="8">
        <v>24</v>
      </c>
      <c r="D11" s="6">
        <f t="shared" si="0"/>
        <v>-20</v>
      </c>
      <c r="E11" s="8">
        <v>-20</v>
      </c>
      <c r="F11" s="7">
        <v>0</v>
      </c>
      <c r="G11" s="7">
        <v>0</v>
      </c>
      <c r="H11" s="8">
        <v>0</v>
      </c>
      <c r="I11" s="8">
        <v>0</v>
      </c>
      <c r="J11" s="8">
        <v>0</v>
      </c>
      <c r="K11" s="8">
        <v>0</v>
      </c>
      <c r="L11" s="8">
        <v>0</v>
      </c>
      <c r="M11" s="8">
        <v>0</v>
      </c>
      <c r="N11" s="6">
        <f t="shared" si="1"/>
        <v>4</v>
      </c>
      <c r="O11" s="6">
        <f>'L09'!C21</f>
        <v>3</v>
      </c>
    </row>
    <row r="12" customHeight="1" spans="1:15">
      <c r="A12" s="27">
        <v>20710</v>
      </c>
      <c r="B12" s="5" t="s">
        <v>2200</v>
      </c>
      <c r="C12" s="8">
        <v>0</v>
      </c>
      <c r="D12" s="6">
        <f>SUM(F12,H12:I12,M12)</f>
        <v>0</v>
      </c>
      <c r="E12" s="10"/>
      <c r="F12" s="7">
        <v>0</v>
      </c>
      <c r="G12" s="10"/>
      <c r="H12" s="8">
        <v>0</v>
      </c>
      <c r="I12" s="8">
        <v>0</v>
      </c>
      <c r="J12" s="10"/>
      <c r="K12" s="10"/>
      <c r="L12" s="10"/>
      <c r="M12" s="8">
        <v>0</v>
      </c>
      <c r="N12" s="6">
        <f t="shared" si="1"/>
        <v>0</v>
      </c>
      <c r="O12" s="6">
        <f>'L09'!C27</f>
        <v>0</v>
      </c>
    </row>
    <row r="13" ht="16.95" customHeight="1" spans="1:15">
      <c r="A13" s="27">
        <v>208</v>
      </c>
      <c r="B13" s="21" t="s">
        <v>1142</v>
      </c>
      <c r="C13" s="6">
        <f>SUM(C14:C16)</f>
        <v>20</v>
      </c>
      <c r="D13" s="6">
        <f>SUM(E13:M13)</f>
        <v>0</v>
      </c>
      <c r="E13" s="6">
        <f>SUM(E14:E15)</f>
        <v>0</v>
      </c>
      <c r="F13" s="6">
        <f>SUM(F14:F16)</f>
        <v>0</v>
      </c>
      <c r="G13" s="6">
        <f>SUM(G14:G15)</f>
        <v>0</v>
      </c>
      <c r="H13" s="6">
        <f>SUM(H14:H16)</f>
        <v>0</v>
      </c>
      <c r="I13" s="6">
        <f>SUM(I14:I16)</f>
        <v>0</v>
      </c>
      <c r="J13" s="6">
        <f>SUM(J14:J15)</f>
        <v>0</v>
      </c>
      <c r="K13" s="6">
        <f>SUM(K14:K15)</f>
        <v>0</v>
      </c>
      <c r="L13" s="6">
        <f>SUM(L14:L15)</f>
        <v>0</v>
      </c>
      <c r="M13" s="6">
        <f>SUM(M14:M16)</f>
        <v>0</v>
      </c>
      <c r="N13" s="20">
        <f t="shared" si="1"/>
        <v>20</v>
      </c>
      <c r="O13" s="6">
        <f>SUM(O14:O16)</f>
        <v>17</v>
      </c>
    </row>
    <row r="14" ht="16.95" customHeight="1" spans="1:15">
      <c r="A14" s="27">
        <v>20822</v>
      </c>
      <c r="B14" s="5" t="s">
        <v>2203</v>
      </c>
      <c r="C14" s="8">
        <v>20</v>
      </c>
      <c r="D14" s="6">
        <f>SUM(E14:M14)</f>
        <v>0</v>
      </c>
      <c r="E14" s="8">
        <v>0</v>
      </c>
      <c r="F14" s="7">
        <v>0</v>
      </c>
      <c r="G14" s="7">
        <v>0</v>
      </c>
      <c r="H14" s="8">
        <v>0</v>
      </c>
      <c r="I14" s="8">
        <v>0</v>
      </c>
      <c r="J14" s="8">
        <v>0</v>
      </c>
      <c r="K14" s="8">
        <v>0</v>
      </c>
      <c r="L14" s="8">
        <v>0</v>
      </c>
      <c r="M14" s="8">
        <v>0</v>
      </c>
      <c r="N14" s="20">
        <f t="shared" si="1"/>
        <v>20</v>
      </c>
      <c r="O14" s="6">
        <f>'L09'!C31</f>
        <v>17</v>
      </c>
    </row>
    <row r="15" ht="16.95" customHeight="1" spans="1:15">
      <c r="A15" s="27">
        <v>20823</v>
      </c>
      <c r="B15" s="5" t="s">
        <v>2207</v>
      </c>
      <c r="C15" s="8">
        <v>0</v>
      </c>
      <c r="D15" s="6">
        <f>SUM(E15:M15)</f>
        <v>0</v>
      </c>
      <c r="E15" s="8">
        <v>0</v>
      </c>
      <c r="F15" s="7">
        <v>0</v>
      </c>
      <c r="G15" s="7">
        <v>0</v>
      </c>
      <c r="H15" s="8">
        <v>0</v>
      </c>
      <c r="I15" s="8">
        <v>0</v>
      </c>
      <c r="J15" s="8">
        <v>0</v>
      </c>
      <c r="K15" s="8">
        <v>0</v>
      </c>
      <c r="L15" s="8">
        <v>0</v>
      </c>
      <c r="M15" s="8">
        <v>0</v>
      </c>
      <c r="N15" s="20">
        <f t="shared" si="1"/>
        <v>0</v>
      </c>
      <c r="O15" s="6">
        <f>'L09'!C35</f>
        <v>0</v>
      </c>
    </row>
    <row r="16" customHeight="1" spans="1:15">
      <c r="A16" s="27">
        <v>20829</v>
      </c>
      <c r="B16" s="5" t="s">
        <v>2209</v>
      </c>
      <c r="C16" s="8">
        <v>0</v>
      </c>
      <c r="D16" s="6">
        <f>SUM(F16,H16:I16,M16)</f>
        <v>0</v>
      </c>
      <c r="E16" s="10"/>
      <c r="F16" s="7">
        <v>0</v>
      </c>
      <c r="G16" s="10"/>
      <c r="H16" s="8">
        <v>0</v>
      </c>
      <c r="I16" s="8">
        <v>0</v>
      </c>
      <c r="J16" s="10"/>
      <c r="K16" s="10"/>
      <c r="L16" s="10"/>
      <c r="M16" s="8">
        <v>0</v>
      </c>
      <c r="N16" s="6">
        <f t="shared" si="1"/>
        <v>0</v>
      </c>
      <c r="O16" s="6">
        <f>'L09'!C39</f>
        <v>0</v>
      </c>
    </row>
    <row r="17" ht="16.95" customHeight="1" spans="1:15">
      <c r="A17" s="27">
        <v>211</v>
      </c>
      <c r="B17" s="21" t="s">
        <v>1310</v>
      </c>
      <c r="C17" s="6">
        <f>SUM(C18:C19)</f>
        <v>0</v>
      </c>
      <c r="D17" s="6">
        <f t="shared" ref="D17:D25" si="3">SUM(E17:M17)</f>
        <v>0</v>
      </c>
      <c r="E17" s="6">
        <f t="shared" ref="E17:M17" si="4">SUM(E18:E19)</f>
        <v>0</v>
      </c>
      <c r="F17" s="6">
        <f t="shared" si="4"/>
        <v>0</v>
      </c>
      <c r="G17" s="6">
        <f t="shared" si="4"/>
        <v>0</v>
      </c>
      <c r="H17" s="6">
        <f t="shared" si="4"/>
        <v>0</v>
      </c>
      <c r="I17" s="6">
        <f t="shared" si="4"/>
        <v>0</v>
      </c>
      <c r="J17" s="6">
        <f t="shared" si="4"/>
        <v>0</v>
      </c>
      <c r="K17" s="6">
        <f t="shared" si="4"/>
        <v>0</v>
      </c>
      <c r="L17" s="6">
        <f t="shared" si="4"/>
        <v>0</v>
      </c>
      <c r="M17" s="6">
        <f t="shared" si="4"/>
        <v>0</v>
      </c>
      <c r="N17" s="20">
        <f t="shared" si="1"/>
        <v>0</v>
      </c>
      <c r="O17" s="6">
        <f>SUM(O18:O19)</f>
        <v>0</v>
      </c>
    </row>
    <row r="18" ht="16.95" customHeight="1" spans="1:15">
      <c r="A18" s="27">
        <v>21160</v>
      </c>
      <c r="B18" s="5" t="s">
        <v>2211</v>
      </c>
      <c r="C18" s="8">
        <v>0</v>
      </c>
      <c r="D18" s="6">
        <f t="shared" si="3"/>
        <v>0</v>
      </c>
      <c r="E18" s="8">
        <v>0</v>
      </c>
      <c r="F18" s="7">
        <v>0</v>
      </c>
      <c r="G18" s="7">
        <v>0</v>
      </c>
      <c r="H18" s="8">
        <v>0</v>
      </c>
      <c r="I18" s="8">
        <v>0</v>
      </c>
      <c r="J18" s="8">
        <v>0</v>
      </c>
      <c r="K18" s="8">
        <v>0</v>
      </c>
      <c r="L18" s="8">
        <v>0</v>
      </c>
      <c r="M18" s="8">
        <v>0</v>
      </c>
      <c r="N18" s="20">
        <f t="shared" si="1"/>
        <v>0</v>
      </c>
      <c r="O18" s="6">
        <f>'L09'!C43</f>
        <v>0</v>
      </c>
    </row>
    <row r="19" ht="16.95" customHeight="1" spans="1:15">
      <c r="A19" s="27">
        <v>21161</v>
      </c>
      <c r="B19" s="5" t="s">
        <v>2216</v>
      </c>
      <c r="C19" s="8">
        <v>0</v>
      </c>
      <c r="D19" s="6">
        <f t="shared" si="3"/>
        <v>0</v>
      </c>
      <c r="E19" s="8">
        <v>0</v>
      </c>
      <c r="F19" s="7">
        <v>0</v>
      </c>
      <c r="G19" s="7">
        <v>0</v>
      </c>
      <c r="H19" s="8">
        <v>0</v>
      </c>
      <c r="I19" s="8">
        <v>0</v>
      </c>
      <c r="J19" s="8">
        <v>0</v>
      </c>
      <c r="K19" s="8">
        <v>0</v>
      </c>
      <c r="L19" s="8">
        <v>0</v>
      </c>
      <c r="M19" s="8">
        <v>0</v>
      </c>
      <c r="N19" s="20">
        <f t="shared" si="1"/>
        <v>0</v>
      </c>
      <c r="O19" s="6">
        <f>'L09'!C48</f>
        <v>0</v>
      </c>
    </row>
    <row r="20" ht="16.95" customHeight="1" spans="1:15">
      <c r="A20" s="27">
        <v>212</v>
      </c>
      <c r="B20" s="21" t="s">
        <v>1380</v>
      </c>
      <c r="C20" s="6">
        <f>SUM(C21:C30)</f>
        <v>8451</v>
      </c>
      <c r="D20" s="6">
        <f t="shared" si="3"/>
        <v>-1531</v>
      </c>
      <c r="E20" s="6">
        <f>SUM(E21:E25)</f>
        <v>854</v>
      </c>
      <c r="F20" s="6">
        <f>SUM(F21:F30)</f>
        <v>0</v>
      </c>
      <c r="G20" s="6">
        <f>SUM(G21:G25)</f>
        <v>0</v>
      </c>
      <c r="H20" s="6">
        <f>SUM(H21:H30)</f>
        <v>0</v>
      </c>
      <c r="I20" s="6">
        <f>SUM(I21:I30)</f>
        <v>0</v>
      </c>
      <c r="J20" s="6">
        <f>SUM(J21:J25)</f>
        <v>-852</v>
      </c>
      <c r="K20" s="6">
        <f>SUM(K21:K25)</f>
        <v>0</v>
      </c>
      <c r="L20" s="6">
        <f>SUM(L21:L25)</f>
        <v>0</v>
      </c>
      <c r="M20" s="6">
        <f>SUM(M21:M30)</f>
        <v>-1533</v>
      </c>
      <c r="N20" s="20">
        <f t="shared" si="1"/>
        <v>6920</v>
      </c>
      <c r="O20" s="6">
        <f>SUM(O21:O30)</f>
        <v>6151</v>
      </c>
    </row>
    <row r="21" ht="16.95" customHeight="1" spans="1:15">
      <c r="A21" s="27">
        <v>21208</v>
      </c>
      <c r="B21" s="5" t="s">
        <v>2221</v>
      </c>
      <c r="C21" s="8">
        <v>5637</v>
      </c>
      <c r="D21" s="6">
        <f t="shared" si="3"/>
        <v>-916</v>
      </c>
      <c r="E21" s="8">
        <v>854</v>
      </c>
      <c r="F21" s="7">
        <v>0</v>
      </c>
      <c r="G21" s="7">
        <v>0</v>
      </c>
      <c r="H21" s="8">
        <v>0</v>
      </c>
      <c r="I21" s="8">
        <v>0</v>
      </c>
      <c r="J21" s="8">
        <v>-552</v>
      </c>
      <c r="K21" s="8">
        <v>0</v>
      </c>
      <c r="L21" s="8">
        <v>0</v>
      </c>
      <c r="M21" s="8">
        <v>-1218</v>
      </c>
      <c r="N21" s="20">
        <f t="shared" si="1"/>
        <v>4721</v>
      </c>
      <c r="O21" s="6">
        <f>'L09'!C54</f>
        <v>3994</v>
      </c>
    </row>
    <row r="22" ht="16.95" customHeight="1" spans="1:15">
      <c r="A22" s="27">
        <v>21210</v>
      </c>
      <c r="B22" s="5" t="s">
        <v>2233</v>
      </c>
      <c r="C22" s="8">
        <v>0</v>
      </c>
      <c r="D22" s="6">
        <f t="shared" si="3"/>
        <v>0</v>
      </c>
      <c r="E22" s="8">
        <v>0</v>
      </c>
      <c r="F22" s="7">
        <v>0</v>
      </c>
      <c r="G22" s="7">
        <v>0</v>
      </c>
      <c r="H22" s="8">
        <v>0</v>
      </c>
      <c r="I22" s="8">
        <v>0</v>
      </c>
      <c r="J22" s="8">
        <v>0</v>
      </c>
      <c r="K22" s="8">
        <v>0</v>
      </c>
      <c r="L22" s="8">
        <v>0</v>
      </c>
      <c r="M22" s="8">
        <v>0</v>
      </c>
      <c r="N22" s="20">
        <f t="shared" si="1"/>
        <v>0</v>
      </c>
      <c r="O22" s="6">
        <f>'L09'!C67</f>
        <v>0</v>
      </c>
    </row>
    <row r="23" ht="16.95" customHeight="1" spans="1:15">
      <c r="A23" s="27">
        <v>21211</v>
      </c>
      <c r="B23" s="5" t="s">
        <v>2235</v>
      </c>
      <c r="C23" s="8">
        <v>49</v>
      </c>
      <c r="D23" s="6">
        <f t="shared" si="3"/>
        <v>-5</v>
      </c>
      <c r="E23" s="8">
        <v>0</v>
      </c>
      <c r="F23" s="7">
        <v>0</v>
      </c>
      <c r="G23" s="7">
        <v>0</v>
      </c>
      <c r="H23" s="8">
        <v>0</v>
      </c>
      <c r="I23" s="8">
        <v>0</v>
      </c>
      <c r="J23" s="8">
        <v>0</v>
      </c>
      <c r="K23" s="8">
        <v>0</v>
      </c>
      <c r="L23" s="8">
        <v>0</v>
      </c>
      <c r="M23" s="8">
        <v>-5</v>
      </c>
      <c r="N23" s="20">
        <f t="shared" si="1"/>
        <v>44</v>
      </c>
      <c r="O23" s="6">
        <f>'L09'!C71</f>
        <v>2</v>
      </c>
    </row>
    <row r="24" ht="16.95" customHeight="1" spans="1:15">
      <c r="A24" s="27">
        <v>21213</v>
      </c>
      <c r="B24" s="5" t="s">
        <v>2236</v>
      </c>
      <c r="C24" s="8">
        <v>2465</v>
      </c>
      <c r="D24" s="6">
        <f t="shared" si="3"/>
        <v>-310</v>
      </c>
      <c r="E24" s="8">
        <v>0</v>
      </c>
      <c r="F24" s="7">
        <v>0</v>
      </c>
      <c r="G24" s="7">
        <v>0</v>
      </c>
      <c r="H24" s="8">
        <v>0</v>
      </c>
      <c r="I24" s="8">
        <v>0</v>
      </c>
      <c r="J24" s="8">
        <v>0</v>
      </c>
      <c r="K24" s="8">
        <v>0</v>
      </c>
      <c r="L24" s="8">
        <v>0</v>
      </c>
      <c r="M24" s="8">
        <v>-310</v>
      </c>
      <c r="N24" s="20">
        <f t="shared" si="1"/>
        <v>2155</v>
      </c>
      <c r="O24" s="6">
        <f>'L09'!C72</f>
        <v>2155</v>
      </c>
    </row>
    <row r="25" ht="16.95" customHeight="1" spans="1:15">
      <c r="A25" s="27">
        <v>21214</v>
      </c>
      <c r="B25" s="5" t="s">
        <v>2242</v>
      </c>
      <c r="C25" s="8">
        <v>300</v>
      </c>
      <c r="D25" s="6">
        <f t="shared" si="3"/>
        <v>-300</v>
      </c>
      <c r="E25" s="8">
        <v>0</v>
      </c>
      <c r="F25" s="7">
        <v>0</v>
      </c>
      <c r="G25" s="7">
        <v>0</v>
      </c>
      <c r="H25" s="8">
        <v>0</v>
      </c>
      <c r="I25" s="8">
        <v>0</v>
      </c>
      <c r="J25" s="8">
        <v>-300</v>
      </c>
      <c r="K25" s="8">
        <v>0</v>
      </c>
      <c r="L25" s="8">
        <v>0</v>
      </c>
      <c r="M25" s="8">
        <v>0</v>
      </c>
      <c r="N25" s="20">
        <f t="shared" si="1"/>
        <v>0</v>
      </c>
      <c r="O25" s="6">
        <f>'L09'!C78</f>
        <v>0</v>
      </c>
    </row>
    <row r="26" customHeight="1" spans="1:15">
      <c r="A26" s="27">
        <v>21215</v>
      </c>
      <c r="B26" s="27" t="s">
        <v>2246</v>
      </c>
      <c r="C26" s="8">
        <v>0</v>
      </c>
      <c r="D26" s="6">
        <f>SUM(F26,H26:I26,M26)</f>
        <v>0</v>
      </c>
      <c r="E26" s="10"/>
      <c r="F26" s="7">
        <v>0</v>
      </c>
      <c r="G26" s="10"/>
      <c r="H26" s="8">
        <v>0</v>
      </c>
      <c r="I26" s="8">
        <v>0</v>
      </c>
      <c r="J26" s="10"/>
      <c r="K26" s="10"/>
      <c r="L26" s="10"/>
      <c r="M26" s="8">
        <v>0</v>
      </c>
      <c r="N26" s="6">
        <f t="shared" si="1"/>
        <v>0</v>
      </c>
      <c r="O26" s="6">
        <f>'L09'!C82</f>
        <v>0</v>
      </c>
    </row>
    <row r="27" customHeight="1" spans="1:15">
      <c r="A27" s="27">
        <v>21216</v>
      </c>
      <c r="B27" s="27" t="s">
        <v>2250</v>
      </c>
      <c r="C27" s="8">
        <v>0</v>
      </c>
      <c r="D27" s="6">
        <f>SUM(F27,H27:I27,M27)</f>
        <v>0</v>
      </c>
      <c r="E27" s="10"/>
      <c r="F27" s="7">
        <v>0</v>
      </c>
      <c r="G27" s="10"/>
      <c r="H27" s="8">
        <v>0</v>
      </c>
      <c r="I27" s="8">
        <v>0</v>
      </c>
      <c r="J27" s="10"/>
      <c r="K27" s="10"/>
      <c r="L27" s="10"/>
      <c r="M27" s="8">
        <v>0</v>
      </c>
      <c r="N27" s="6">
        <f t="shared" si="1"/>
        <v>0</v>
      </c>
      <c r="O27" s="6">
        <f>'L09'!C86</f>
        <v>0</v>
      </c>
    </row>
    <row r="28" customHeight="1" spans="1:15">
      <c r="A28" s="27">
        <v>21217</v>
      </c>
      <c r="B28" s="27" t="s">
        <v>2252</v>
      </c>
      <c r="C28" s="8">
        <v>0</v>
      </c>
      <c r="D28" s="6">
        <f>SUM(F28,H28:I28,M28)</f>
        <v>0</v>
      </c>
      <c r="E28" s="10"/>
      <c r="F28" s="7">
        <v>0</v>
      </c>
      <c r="G28" s="10"/>
      <c r="H28" s="8">
        <v>0</v>
      </c>
      <c r="I28" s="8">
        <v>0</v>
      </c>
      <c r="J28" s="10"/>
      <c r="K28" s="10"/>
      <c r="L28" s="10"/>
      <c r="M28" s="8">
        <v>0</v>
      </c>
      <c r="N28" s="6">
        <f t="shared" si="1"/>
        <v>0</v>
      </c>
      <c r="O28" s="6">
        <f>'L09'!C90</f>
        <v>0</v>
      </c>
    </row>
    <row r="29" customHeight="1" spans="1:15">
      <c r="A29" s="27">
        <v>21218</v>
      </c>
      <c r="B29" s="27" t="s">
        <v>2258</v>
      </c>
      <c r="C29" s="8">
        <v>0</v>
      </c>
      <c r="D29" s="6">
        <f>SUM(F29,H29:I29,M29)</f>
        <v>0</v>
      </c>
      <c r="E29" s="10"/>
      <c r="F29" s="7">
        <v>0</v>
      </c>
      <c r="G29" s="10"/>
      <c r="H29" s="8">
        <v>0</v>
      </c>
      <c r="I29" s="8">
        <v>0</v>
      </c>
      <c r="J29" s="10"/>
      <c r="K29" s="10"/>
      <c r="L29" s="10"/>
      <c r="M29" s="8">
        <v>0</v>
      </c>
      <c r="N29" s="6">
        <f t="shared" si="1"/>
        <v>0</v>
      </c>
      <c r="O29" s="6">
        <f>'L09'!C96</f>
        <v>0</v>
      </c>
    </row>
    <row r="30" customHeight="1" spans="1:15">
      <c r="A30" s="27">
        <v>21219</v>
      </c>
      <c r="B30" s="27" t="s">
        <v>2261</v>
      </c>
      <c r="C30" s="8">
        <v>0</v>
      </c>
      <c r="D30" s="6">
        <f>SUM(F30,H30:I30,M30)</f>
        <v>0</v>
      </c>
      <c r="E30" s="10"/>
      <c r="F30" s="7">
        <v>0</v>
      </c>
      <c r="G30" s="10"/>
      <c r="H30" s="8">
        <v>0</v>
      </c>
      <c r="I30" s="8">
        <v>0</v>
      </c>
      <c r="J30" s="10"/>
      <c r="K30" s="10"/>
      <c r="L30" s="10"/>
      <c r="M30" s="8">
        <v>0</v>
      </c>
      <c r="N30" s="6">
        <f t="shared" si="1"/>
        <v>0</v>
      </c>
      <c r="O30" s="6">
        <f>'L09'!C99</f>
        <v>0</v>
      </c>
    </row>
    <row r="31" ht="16.95" customHeight="1" spans="1:15">
      <c r="A31" s="27">
        <v>213</v>
      </c>
      <c r="B31" s="21" t="s">
        <v>1400</v>
      </c>
      <c r="C31" s="6">
        <f>SUM(C32:C36)</f>
        <v>0</v>
      </c>
      <c r="D31" s="6">
        <f>SUM(E31:M31)</f>
        <v>0</v>
      </c>
      <c r="E31" s="6">
        <f>SUM(E32:E34)</f>
        <v>0</v>
      </c>
      <c r="F31" s="6">
        <f>SUM(F32:F36)</f>
        <v>0</v>
      </c>
      <c r="G31" s="6">
        <f>SUM(G32:G34)</f>
        <v>0</v>
      </c>
      <c r="H31" s="6">
        <f>SUM(H32:H36)</f>
        <v>0</v>
      </c>
      <c r="I31" s="6">
        <f>SUM(I32:I36)</f>
        <v>0</v>
      </c>
      <c r="J31" s="6">
        <f>SUM(J32:J34)</f>
        <v>0</v>
      </c>
      <c r="K31" s="6">
        <f>SUM(K32:K34)</f>
        <v>0</v>
      </c>
      <c r="L31" s="6">
        <f>SUM(L32:L34)</f>
        <v>0</v>
      </c>
      <c r="M31" s="6">
        <f>SUM(M32:M36)</f>
        <v>0</v>
      </c>
      <c r="N31" s="20">
        <f t="shared" si="1"/>
        <v>0</v>
      </c>
      <c r="O31" s="6">
        <f>SUM(O32:O36)</f>
        <v>0</v>
      </c>
    </row>
    <row r="32" ht="16.95" customHeight="1" spans="1:15">
      <c r="A32" s="27">
        <v>21366</v>
      </c>
      <c r="B32" s="5" t="s">
        <v>2268</v>
      </c>
      <c r="C32" s="8">
        <v>0</v>
      </c>
      <c r="D32" s="6">
        <f>SUM(E32:M32)</f>
        <v>0</v>
      </c>
      <c r="E32" s="8">
        <v>0</v>
      </c>
      <c r="F32" s="7">
        <v>0</v>
      </c>
      <c r="G32" s="7">
        <v>0</v>
      </c>
      <c r="H32" s="8">
        <v>0</v>
      </c>
      <c r="I32" s="8">
        <v>0</v>
      </c>
      <c r="J32" s="8">
        <v>0</v>
      </c>
      <c r="K32" s="8">
        <v>0</v>
      </c>
      <c r="L32" s="8">
        <v>0</v>
      </c>
      <c r="M32" s="8">
        <v>0</v>
      </c>
      <c r="N32" s="20">
        <f t="shared" si="1"/>
        <v>0</v>
      </c>
      <c r="O32" s="6">
        <f>'L09'!C109</f>
        <v>0</v>
      </c>
    </row>
    <row r="33" ht="16.95" customHeight="1" spans="1:15">
      <c r="A33" s="27">
        <v>21367</v>
      </c>
      <c r="B33" s="5" t="s">
        <v>2272</v>
      </c>
      <c r="C33" s="8">
        <v>0</v>
      </c>
      <c r="D33" s="6">
        <f>SUM(E33:M33)</f>
        <v>0</v>
      </c>
      <c r="E33" s="8">
        <v>0</v>
      </c>
      <c r="F33" s="7">
        <v>0</v>
      </c>
      <c r="G33" s="7">
        <v>0</v>
      </c>
      <c r="H33" s="8">
        <v>0</v>
      </c>
      <c r="I33" s="8">
        <v>0</v>
      </c>
      <c r="J33" s="8">
        <v>0</v>
      </c>
      <c r="K33" s="8">
        <v>0</v>
      </c>
      <c r="L33" s="8">
        <v>0</v>
      </c>
      <c r="M33" s="8">
        <v>0</v>
      </c>
      <c r="N33" s="20">
        <f t="shared" si="1"/>
        <v>0</v>
      </c>
      <c r="O33" s="6">
        <f>'L09'!C114</f>
        <v>0</v>
      </c>
    </row>
    <row r="34" ht="16.95" customHeight="1" spans="1:15">
      <c r="A34" s="27">
        <v>21369</v>
      </c>
      <c r="B34" s="5" t="s">
        <v>2275</v>
      </c>
      <c r="C34" s="8">
        <v>0</v>
      </c>
      <c r="D34" s="6">
        <f>SUM(E34:M34)</f>
        <v>0</v>
      </c>
      <c r="E34" s="8">
        <v>0</v>
      </c>
      <c r="F34" s="7">
        <v>0</v>
      </c>
      <c r="G34" s="7">
        <v>0</v>
      </c>
      <c r="H34" s="8">
        <v>0</v>
      </c>
      <c r="I34" s="8">
        <v>0</v>
      </c>
      <c r="J34" s="8">
        <v>0</v>
      </c>
      <c r="K34" s="8">
        <v>0</v>
      </c>
      <c r="L34" s="8">
        <v>0</v>
      </c>
      <c r="M34" s="8">
        <v>0</v>
      </c>
      <c r="N34" s="20">
        <f t="shared" si="1"/>
        <v>0</v>
      </c>
      <c r="O34" s="6">
        <f>'L09'!C119</f>
        <v>0</v>
      </c>
    </row>
    <row r="35" customHeight="1" spans="1:15">
      <c r="A35" s="27">
        <v>21370</v>
      </c>
      <c r="B35" s="5" t="s">
        <v>2279</v>
      </c>
      <c r="C35" s="8">
        <v>0</v>
      </c>
      <c r="D35" s="6">
        <f>SUM(F35,H35:I35,M35)</f>
        <v>0</v>
      </c>
      <c r="E35" s="10"/>
      <c r="F35" s="7">
        <v>0</v>
      </c>
      <c r="G35" s="10"/>
      <c r="H35" s="8">
        <v>0</v>
      </c>
      <c r="I35" s="8">
        <v>0</v>
      </c>
      <c r="J35" s="10"/>
      <c r="K35" s="10"/>
      <c r="L35" s="10"/>
      <c r="M35" s="8">
        <v>0</v>
      </c>
      <c r="N35" s="6">
        <f t="shared" si="1"/>
        <v>0</v>
      </c>
      <c r="O35" s="6">
        <f>'L09'!C124</f>
        <v>0</v>
      </c>
    </row>
    <row r="36" customHeight="1" spans="1:15">
      <c r="A36" s="27">
        <v>21371</v>
      </c>
      <c r="B36" s="5" t="s">
        <v>2282</v>
      </c>
      <c r="C36" s="8">
        <v>0</v>
      </c>
      <c r="D36" s="6">
        <f>SUM(F36,H36:I36,M36)</f>
        <v>0</v>
      </c>
      <c r="E36" s="10"/>
      <c r="F36" s="7">
        <v>0</v>
      </c>
      <c r="G36" s="10"/>
      <c r="H36" s="8">
        <v>0</v>
      </c>
      <c r="I36" s="8">
        <v>0</v>
      </c>
      <c r="J36" s="10"/>
      <c r="K36" s="10"/>
      <c r="L36" s="10"/>
      <c r="M36" s="8">
        <v>0</v>
      </c>
      <c r="N36" s="6">
        <f t="shared" si="1"/>
        <v>0</v>
      </c>
      <c r="O36" s="6">
        <f>'L09'!C127</f>
        <v>0</v>
      </c>
    </row>
    <row r="37" ht="16.95" customHeight="1" spans="1:15">
      <c r="A37" s="27">
        <v>214</v>
      </c>
      <c r="B37" s="21" t="s">
        <v>1496</v>
      </c>
      <c r="C37" s="6">
        <f>SUM(C38:C47)</f>
        <v>0</v>
      </c>
      <c r="D37" s="6">
        <f t="shared" ref="D37:D43" si="5">SUM(E37:M37)</f>
        <v>0</v>
      </c>
      <c r="E37" s="6">
        <f>SUM(E38:E43)</f>
        <v>0</v>
      </c>
      <c r="F37" s="6">
        <f>SUM(F38:F47)</f>
        <v>0</v>
      </c>
      <c r="G37" s="6">
        <f>SUM(G38:G43)</f>
        <v>0</v>
      </c>
      <c r="H37" s="6">
        <f>SUM(H38:H47)</f>
        <v>0</v>
      </c>
      <c r="I37" s="6">
        <f>SUM(I38:I47)</f>
        <v>0</v>
      </c>
      <c r="J37" s="6">
        <f>SUM(J38:J43)</f>
        <v>0</v>
      </c>
      <c r="K37" s="6">
        <f>SUM(K38:K43)</f>
        <v>0</v>
      </c>
      <c r="L37" s="6">
        <f>SUM(L38:L43)</f>
        <v>0</v>
      </c>
      <c r="M37" s="6">
        <f>SUM(M38:M47)</f>
        <v>0</v>
      </c>
      <c r="N37" s="20">
        <f t="shared" si="1"/>
        <v>0</v>
      </c>
      <c r="O37" s="6">
        <f>SUM(O38:O47)</f>
        <v>0</v>
      </c>
    </row>
    <row r="38" ht="16.95" customHeight="1" spans="1:15">
      <c r="A38" s="27">
        <v>21460</v>
      </c>
      <c r="B38" s="5" t="s">
        <v>2287</v>
      </c>
      <c r="C38" s="8">
        <v>0</v>
      </c>
      <c r="D38" s="6">
        <f t="shared" si="5"/>
        <v>0</v>
      </c>
      <c r="E38" s="8">
        <v>0</v>
      </c>
      <c r="F38" s="7">
        <v>0</v>
      </c>
      <c r="G38" s="7">
        <v>0</v>
      </c>
      <c r="H38" s="8">
        <v>0</v>
      </c>
      <c r="I38" s="8">
        <v>0</v>
      </c>
      <c r="J38" s="8">
        <v>0</v>
      </c>
      <c r="K38" s="8">
        <v>0</v>
      </c>
      <c r="L38" s="8">
        <v>0</v>
      </c>
      <c r="M38" s="8">
        <v>0</v>
      </c>
      <c r="N38" s="20">
        <f t="shared" si="1"/>
        <v>0</v>
      </c>
      <c r="O38" s="6">
        <f>'L09'!C133</f>
        <v>0</v>
      </c>
    </row>
    <row r="39" ht="16.95" customHeight="1" spans="1:15">
      <c r="A39" s="27">
        <v>21462</v>
      </c>
      <c r="B39" s="5" t="s">
        <v>2290</v>
      </c>
      <c r="C39" s="8">
        <v>0</v>
      </c>
      <c r="D39" s="6">
        <f t="shared" si="5"/>
        <v>0</v>
      </c>
      <c r="E39" s="8">
        <v>0</v>
      </c>
      <c r="F39" s="7">
        <v>0</v>
      </c>
      <c r="G39" s="7">
        <v>0</v>
      </c>
      <c r="H39" s="8">
        <v>0</v>
      </c>
      <c r="I39" s="8">
        <v>0</v>
      </c>
      <c r="J39" s="8">
        <v>0</v>
      </c>
      <c r="K39" s="8">
        <v>0</v>
      </c>
      <c r="L39" s="8">
        <v>0</v>
      </c>
      <c r="M39" s="8">
        <v>0</v>
      </c>
      <c r="N39" s="20">
        <f t="shared" si="1"/>
        <v>0</v>
      </c>
      <c r="O39" s="6">
        <f>'L09'!C138</f>
        <v>0</v>
      </c>
    </row>
    <row r="40" ht="16.95" customHeight="1" spans="1:15">
      <c r="A40" s="27">
        <v>21463</v>
      </c>
      <c r="B40" s="5" t="s">
        <v>2294</v>
      </c>
      <c r="C40" s="8">
        <v>0</v>
      </c>
      <c r="D40" s="6">
        <f t="shared" si="5"/>
        <v>0</v>
      </c>
      <c r="E40" s="8">
        <v>0</v>
      </c>
      <c r="F40" s="7">
        <v>0</v>
      </c>
      <c r="G40" s="7">
        <v>0</v>
      </c>
      <c r="H40" s="8">
        <v>0</v>
      </c>
      <c r="I40" s="8">
        <v>0</v>
      </c>
      <c r="J40" s="8">
        <v>0</v>
      </c>
      <c r="K40" s="8">
        <v>0</v>
      </c>
      <c r="L40" s="8">
        <v>0</v>
      </c>
      <c r="M40" s="8">
        <v>0</v>
      </c>
      <c r="N40" s="20">
        <f t="shared" si="1"/>
        <v>0</v>
      </c>
      <c r="O40" s="6">
        <f>'L09'!C143</f>
        <v>0</v>
      </c>
    </row>
    <row r="41" ht="16.95" customHeight="1" spans="1:15">
      <c r="A41" s="27">
        <v>21464</v>
      </c>
      <c r="B41" s="5" t="s">
        <v>2298</v>
      </c>
      <c r="C41" s="8">
        <v>0</v>
      </c>
      <c r="D41" s="6">
        <f t="shared" si="5"/>
        <v>0</v>
      </c>
      <c r="E41" s="8">
        <v>0</v>
      </c>
      <c r="F41" s="7">
        <v>0</v>
      </c>
      <c r="G41" s="7">
        <v>0</v>
      </c>
      <c r="H41" s="8">
        <v>0</v>
      </c>
      <c r="I41" s="8">
        <v>0</v>
      </c>
      <c r="J41" s="8">
        <v>0</v>
      </c>
      <c r="K41" s="8">
        <v>0</v>
      </c>
      <c r="L41" s="8">
        <v>0</v>
      </c>
      <c r="M41" s="8">
        <v>0</v>
      </c>
      <c r="N41" s="20">
        <f t="shared" si="1"/>
        <v>0</v>
      </c>
      <c r="O41" s="6">
        <f>'L09'!C148</f>
        <v>0</v>
      </c>
    </row>
    <row r="42" ht="16.95" customHeight="1" spans="1:15">
      <c r="A42" s="27">
        <v>21468</v>
      </c>
      <c r="B42" s="5" t="s">
        <v>2307</v>
      </c>
      <c r="C42" s="8">
        <v>0</v>
      </c>
      <c r="D42" s="6">
        <f t="shared" si="5"/>
        <v>0</v>
      </c>
      <c r="E42" s="8">
        <v>0</v>
      </c>
      <c r="F42" s="7">
        <v>0</v>
      </c>
      <c r="G42" s="7">
        <v>0</v>
      </c>
      <c r="H42" s="8">
        <v>0</v>
      </c>
      <c r="I42" s="8">
        <v>0</v>
      </c>
      <c r="J42" s="8">
        <v>0</v>
      </c>
      <c r="K42" s="8">
        <v>0</v>
      </c>
      <c r="L42" s="8">
        <v>0</v>
      </c>
      <c r="M42" s="8">
        <v>0</v>
      </c>
      <c r="N42" s="20">
        <f t="shared" si="1"/>
        <v>0</v>
      </c>
      <c r="O42" s="6">
        <f>'L09'!C157</f>
        <v>0</v>
      </c>
    </row>
    <row r="43" ht="16.95" customHeight="1" spans="1:15">
      <c r="A43" s="27">
        <v>21469</v>
      </c>
      <c r="B43" s="5" t="s">
        <v>2314</v>
      </c>
      <c r="C43" s="8">
        <v>0</v>
      </c>
      <c r="D43" s="6">
        <f t="shared" si="5"/>
        <v>0</v>
      </c>
      <c r="E43" s="8">
        <v>0</v>
      </c>
      <c r="F43" s="7">
        <v>0</v>
      </c>
      <c r="G43" s="7">
        <v>0</v>
      </c>
      <c r="H43" s="8">
        <v>0</v>
      </c>
      <c r="I43" s="8">
        <v>0</v>
      </c>
      <c r="J43" s="8">
        <v>0</v>
      </c>
      <c r="K43" s="8">
        <v>0</v>
      </c>
      <c r="L43" s="8">
        <v>0</v>
      </c>
      <c r="M43" s="8">
        <v>0</v>
      </c>
      <c r="N43" s="20">
        <f t="shared" si="1"/>
        <v>0</v>
      </c>
      <c r="O43" s="6">
        <f>'L09'!C164</f>
        <v>0</v>
      </c>
    </row>
    <row r="44" customHeight="1" spans="1:15">
      <c r="A44" s="27">
        <v>21470</v>
      </c>
      <c r="B44" s="5" t="s">
        <v>2322</v>
      </c>
      <c r="C44" s="8">
        <v>0</v>
      </c>
      <c r="D44" s="6">
        <f>SUM(F44,H44:I44,M44)</f>
        <v>0</v>
      </c>
      <c r="E44" s="10"/>
      <c r="F44" s="7">
        <v>0</v>
      </c>
      <c r="G44" s="10"/>
      <c r="H44" s="8">
        <v>0</v>
      </c>
      <c r="I44" s="8">
        <v>0</v>
      </c>
      <c r="J44" s="10"/>
      <c r="K44" s="10"/>
      <c r="L44" s="10"/>
      <c r="M44" s="8">
        <v>0</v>
      </c>
      <c r="N44" s="6">
        <f t="shared" si="1"/>
        <v>0</v>
      </c>
      <c r="O44" s="6">
        <f>'L09'!C173</f>
        <v>0</v>
      </c>
    </row>
    <row r="45" customHeight="1" spans="1:15">
      <c r="A45" s="27">
        <v>21471</v>
      </c>
      <c r="B45" s="5" t="s">
        <v>2325</v>
      </c>
      <c r="C45" s="8">
        <v>0</v>
      </c>
      <c r="D45" s="6">
        <f>SUM(F45,H45:I45,M45)</f>
        <v>0</v>
      </c>
      <c r="E45" s="10"/>
      <c r="F45" s="7">
        <v>0</v>
      </c>
      <c r="G45" s="10"/>
      <c r="H45" s="8">
        <v>0</v>
      </c>
      <c r="I45" s="8">
        <v>0</v>
      </c>
      <c r="J45" s="10"/>
      <c r="K45" s="10"/>
      <c r="L45" s="10"/>
      <c r="M45" s="8">
        <v>0</v>
      </c>
      <c r="N45" s="6">
        <f t="shared" si="1"/>
        <v>0</v>
      </c>
      <c r="O45" s="6">
        <f>'L09'!C176</f>
        <v>0</v>
      </c>
    </row>
    <row r="46" customHeight="1" spans="1:15">
      <c r="A46" s="27">
        <v>21472</v>
      </c>
      <c r="B46" s="5" t="s">
        <v>2327</v>
      </c>
      <c r="C46" s="8">
        <v>0</v>
      </c>
      <c r="D46" s="6">
        <f>SUM(F46,H46:I46,M46)</f>
        <v>0</v>
      </c>
      <c r="E46" s="10"/>
      <c r="F46" s="7">
        <v>0</v>
      </c>
      <c r="G46" s="10"/>
      <c r="H46" s="8">
        <v>0</v>
      </c>
      <c r="I46" s="8">
        <v>0</v>
      </c>
      <c r="J46" s="10"/>
      <c r="K46" s="10"/>
      <c r="L46" s="10"/>
      <c r="M46" s="8">
        <v>0</v>
      </c>
      <c r="N46" s="6">
        <f t="shared" si="1"/>
        <v>0</v>
      </c>
      <c r="O46" s="6">
        <f>'L09'!C179</f>
        <v>0</v>
      </c>
    </row>
    <row r="47" customHeight="1" spans="1:15">
      <c r="A47" s="27">
        <v>21473</v>
      </c>
      <c r="B47" s="5" t="s">
        <v>2328</v>
      </c>
      <c r="C47" s="8">
        <v>0</v>
      </c>
      <c r="D47" s="6">
        <f>SUM(F47,H47:I47,M47)</f>
        <v>0</v>
      </c>
      <c r="E47" s="4"/>
      <c r="F47" s="7">
        <v>0</v>
      </c>
      <c r="G47" s="4"/>
      <c r="H47" s="8">
        <v>0</v>
      </c>
      <c r="I47" s="8">
        <v>0</v>
      </c>
      <c r="J47" s="4"/>
      <c r="K47" s="4"/>
      <c r="L47" s="4"/>
      <c r="M47" s="8">
        <v>0</v>
      </c>
      <c r="N47" s="6">
        <f t="shared" si="1"/>
        <v>0</v>
      </c>
      <c r="O47" s="6">
        <f>'L09'!C180</f>
        <v>0</v>
      </c>
    </row>
    <row r="48" ht="16.95" customHeight="1" spans="1:15">
      <c r="A48" s="27">
        <v>215</v>
      </c>
      <c r="B48" s="21" t="s">
        <v>1547</v>
      </c>
      <c r="C48" s="6">
        <f>C49</f>
        <v>0</v>
      </c>
      <c r="D48" s="6">
        <f t="shared" ref="D48:D59" si="6">SUM(E48:M48)</f>
        <v>0</v>
      </c>
      <c r="E48" s="6">
        <f t="shared" ref="E48:M48" si="7">E49</f>
        <v>0</v>
      </c>
      <c r="F48" s="6">
        <f t="shared" si="7"/>
        <v>0</v>
      </c>
      <c r="G48" s="6">
        <f t="shared" si="7"/>
        <v>0</v>
      </c>
      <c r="H48" s="6">
        <f t="shared" si="7"/>
        <v>0</v>
      </c>
      <c r="I48" s="6">
        <f t="shared" si="7"/>
        <v>0</v>
      </c>
      <c r="J48" s="6">
        <f t="shared" si="7"/>
        <v>0</v>
      </c>
      <c r="K48" s="6">
        <f t="shared" si="7"/>
        <v>0</v>
      </c>
      <c r="L48" s="6">
        <f t="shared" si="7"/>
        <v>0</v>
      </c>
      <c r="M48" s="6">
        <f t="shared" si="7"/>
        <v>0</v>
      </c>
      <c r="N48" s="20">
        <f t="shared" si="1"/>
        <v>0</v>
      </c>
      <c r="O48" s="6">
        <f>O49</f>
        <v>0</v>
      </c>
    </row>
    <row r="49" ht="16.95" customHeight="1" spans="1:15">
      <c r="A49" s="27">
        <v>21562</v>
      </c>
      <c r="B49" s="5" t="s">
        <v>2332</v>
      </c>
      <c r="C49" s="8">
        <v>0</v>
      </c>
      <c r="D49" s="6">
        <f t="shared" si="6"/>
        <v>0</v>
      </c>
      <c r="E49" s="8">
        <v>0</v>
      </c>
      <c r="F49" s="7">
        <v>0</v>
      </c>
      <c r="G49" s="7">
        <v>0</v>
      </c>
      <c r="H49" s="8">
        <v>0</v>
      </c>
      <c r="I49" s="8">
        <v>0</v>
      </c>
      <c r="J49" s="8">
        <v>0</v>
      </c>
      <c r="K49" s="8">
        <v>0</v>
      </c>
      <c r="L49" s="8">
        <v>0</v>
      </c>
      <c r="M49" s="8">
        <v>0</v>
      </c>
      <c r="N49" s="20">
        <f t="shared" si="1"/>
        <v>0</v>
      </c>
      <c r="O49" s="6">
        <f>'L09'!C185</f>
        <v>0</v>
      </c>
    </row>
    <row r="50" ht="16.95" customHeight="1" spans="1:15">
      <c r="A50" s="27">
        <v>217</v>
      </c>
      <c r="B50" s="21" t="s">
        <v>1608</v>
      </c>
      <c r="C50" s="6">
        <f>C51</f>
        <v>0</v>
      </c>
      <c r="D50" s="6">
        <f t="shared" si="6"/>
        <v>0</v>
      </c>
      <c r="E50" s="6">
        <f t="shared" ref="E50:M50" si="8">E51</f>
        <v>0</v>
      </c>
      <c r="F50" s="6">
        <f t="shared" si="8"/>
        <v>0</v>
      </c>
      <c r="G50" s="6">
        <f t="shared" si="8"/>
        <v>0</v>
      </c>
      <c r="H50" s="6">
        <f t="shared" si="8"/>
        <v>0</v>
      </c>
      <c r="I50" s="6">
        <f t="shared" si="8"/>
        <v>0</v>
      </c>
      <c r="J50" s="6">
        <f t="shared" si="8"/>
        <v>0</v>
      </c>
      <c r="K50" s="6">
        <f t="shared" si="8"/>
        <v>0</v>
      </c>
      <c r="L50" s="6">
        <f t="shared" si="8"/>
        <v>0</v>
      </c>
      <c r="M50" s="6">
        <f t="shared" si="8"/>
        <v>0</v>
      </c>
      <c r="N50" s="20">
        <f t="shared" si="1"/>
        <v>0</v>
      </c>
      <c r="O50" s="6">
        <f>O51</f>
        <v>0</v>
      </c>
    </row>
    <row r="51" ht="16.95" customHeight="1" spans="1:15">
      <c r="A51" s="27">
        <v>21704</v>
      </c>
      <c r="B51" s="5" t="s">
        <v>1628</v>
      </c>
      <c r="C51" s="6">
        <f>SUM(C52:C53)</f>
        <v>0</v>
      </c>
      <c r="D51" s="6">
        <f t="shared" si="6"/>
        <v>0</v>
      </c>
      <c r="E51" s="6">
        <f t="shared" ref="E51:M51" si="9">SUM(E52:E53)</f>
        <v>0</v>
      </c>
      <c r="F51" s="6">
        <f t="shared" si="9"/>
        <v>0</v>
      </c>
      <c r="G51" s="6">
        <f t="shared" si="9"/>
        <v>0</v>
      </c>
      <c r="H51" s="6">
        <f t="shared" si="9"/>
        <v>0</v>
      </c>
      <c r="I51" s="6">
        <f t="shared" si="9"/>
        <v>0</v>
      </c>
      <c r="J51" s="6">
        <f t="shared" si="9"/>
        <v>0</v>
      </c>
      <c r="K51" s="6">
        <f t="shared" si="9"/>
        <v>0</v>
      </c>
      <c r="L51" s="6">
        <f t="shared" si="9"/>
        <v>0</v>
      </c>
      <c r="M51" s="6">
        <f t="shared" si="9"/>
        <v>0</v>
      </c>
      <c r="N51" s="20">
        <f t="shared" si="1"/>
        <v>0</v>
      </c>
      <c r="O51" s="6">
        <f>SUM(O52:O53)</f>
        <v>0</v>
      </c>
    </row>
    <row r="52" ht="16.95" customHeight="1" spans="1:15">
      <c r="A52" s="27">
        <v>2170402</v>
      </c>
      <c r="B52" s="5" t="s">
        <v>2336</v>
      </c>
      <c r="C52" s="8">
        <v>0</v>
      </c>
      <c r="D52" s="6">
        <f t="shared" si="6"/>
        <v>0</v>
      </c>
      <c r="E52" s="8">
        <v>0</v>
      </c>
      <c r="F52" s="7">
        <v>0</v>
      </c>
      <c r="G52" s="7">
        <v>0</v>
      </c>
      <c r="H52" s="8">
        <v>0</v>
      </c>
      <c r="I52" s="8">
        <v>0</v>
      </c>
      <c r="J52" s="8">
        <v>0</v>
      </c>
      <c r="K52" s="8">
        <v>0</v>
      </c>
      <c r="L52" s="8">
        <v>0</v>
      </c>
      <c r="M52" s="8">
        <v>0</v>
      </c>
      <c r="N52" s="20">
        <f t="shared" si="1"/>
        <v>0</v>
      </c>
      <c r="O52" s="6">
        <f>'L09'!C191</f>
        <v>0</v>
      </c>
    </row>
    <row r="53" ht="16.95" customHeight="1" spans="1:15">
      <c r="A53" s="27">
        <v>2170403</v>
      </c>
      <c r="B53" s="5" t="s">
        <v>2337</v>
      </c>
      <c r="C53" s="8">
        <v>0</v>
      </c>
      <c r="D53" s="6">
        <f t="shared" si="6"/>
        <v>0</v>
      </c>
      <c r="E53" s="8">
        <v>0</v>
      </c>
      <c r="F53" s="7">
        <v>0</v>
      </c>
      <c r="G53" s="7">
        <v>0</v>
      </c>
      <c r="H53" s="8">
        <v>0</v>
      </c>
      <c r="I53" s="8">
        <v>0</v>
      </c>
      <c r="J53" s="8">
        <v>0</v>
      </c>
      <c r="K53" s="8">
        <v>0</v>
      </c>
      <c r="L53" s="8">
        <v>0</v>
      </c>
      <c r="M53" s="8">
        <v>0</v>
      </c>
      <c r="N53" s="20">
        <f t="shared" si="1"/>
        <v>0</v>
      </c>
      <c r="O53" s="6">
        <f>'L09'!C192</f>
        <v>0</v>
      </c>
    </row>
    <row r="54" ht="16.95" customHeight="1" spans="1:15">
      <c r="A54" s="27">
        <v>229</v>
      </c>
      <c r="B54" s="21" t="s">
        <v>1859</v>
      </c>
      <c r="C54" s="6">
        <f>SUM(C55:C57)</f>
        <v>337</v>
      </c>
      <c r="D54" s="6">
        <f t="shared" si="6"/>
        <v>7738</v>
      </c>
      <c r="E54" s="6">
        <f t="shared" ref="E54:M54" si="10">SUM(E55:E57)</f>
        <v>238</v>
      </c>
      <c r="F54" s="6">
        <f t="shared" si="10"/>
        <v>0</v>
      </c>
      <c r="G54" s="6">
        <f t="shared" si="10"/>
        <v>0</v>
      </c>
      <c r="H54" s="6">
        <f t="shared" si="10"/>
        <v>0</v>
      </c>
      <c r="I54" s="6">
        <f t="shared" si="10"/>
        <v>7500</v>
      </c>
      <c r="J54" s="6">
        <f t="shared" si="10"/>
        <v>0</v>
      </c>
      <c r="K54" s="6">
        <f t="shared" si="10"/>
        <v>0</v>
      </c>
      <c r="L54" s="6">
        <f t="shared" si="10"/>
        <v>0</v>
      </c>
      <c r="M54" s="6">
        <f t="shared" si="10"/>
        <v>0</v>
      </c>
      <c r="N54" s="20">
        <f t="shared" si="1"/>
        <v>8075</v>
      </c>
      <c r="O54" s="6">
        <f>SUM(O55:O57)</f>
        <v>7747</v>
      </c>
    </row>
    <row r="55" customHeight="1" spans="1:15">
      <c r="A55" s="27">
        <v>22904</v>
      </c>
      <c r="B55" s="5" t="s">
        <v>2338</v>
      </c>
      <c r="C55" s="8">
        <v>0</v>
      </c>
      <c r="D55" s="6">
        <f t="shared" si="6"/>
        <v>7500</v>
      </c>
      <c r="E55" s="8">
        <v>0</v>
      </c>
      <c r="F55" s="7">
        <v>0</v>
      </c>
      <c r="G55" s="7">
        <v>0</v>
      </c>
      <c r="H55" s="8">
        <v>0</v>
      </c>
      <c r="I55" s="8">
        <v>7500</v>
      </c>
      <c r="J55" s="8">
        <v>0</v>
      </c>
      <c r="K55" s="8">
        <v>0</v>
      </c>
      <c r="L55" s="8">
        <v>0</v>
      </c>
      <c r="M55" s="8">
        <v>0</v>
      </c>
      <c r="N55" s="20">
        <f t="shared" si="1"/>
        <v>7500</v>
      </c>
      <c r="O55" s="6">
        <f>'L09'!C194</f>
        <v>7500</v>
      </c>
    </row>
    <row r="56" ht="17.25" customHeight="1" spans="1:15">
      <c r="A56" s="27">
        <v>22908</v>
      </c>
      <c r="B56" s="5" t="s">
        <v>2342</v>
      </c>
      <c r="C56" s="8">
        <v>0</v>
      </c>
      <c r="D56" s="6">
        <f t="shared" si="6"/>
        <v>0</v>
      </c>
      <c r="E56" s="8">
        <v>0</v>
      </c>
      <c r="F56" s="7">
        <v>0</v>
      </c>
      <c r="G56" s="7">
        <v>0</v>
      </c>
      <c r="H56" s="8">
        <v>0</v>
      </c>
      <c r="I56" s="8">
        <v>0</v>
      </c>
      <c r="J56" s="8">
        <v>0</v>
      </c>
      <c r="K56" s="8">
        <v>0</v>
      </c>
      <c r="L56" s="8">
        <v>0</v>
      </c>
      <c r="M56" s="8">
        <v>0</v>
      </c>
      <c r="N56" s="20">
        <f t="shared" si="1"/>
        <v>0</v>
      </c>
      <c r="O56" s="6">
        <f>'L09'!C198</f>
        <v>0</v>
      </c>
    </row>
    <row r="57" ht="17.25" customHeight="1" spans="1:15">
      <c r="A57" s="27">
        <v>22960</v>
      </c>
      <c r="B57" s="5" t="s">
        <v>2351</v>
      </c>
      <c r="C57" s="8">
        <v>337</v>
      </c>
      <c r="D57" s="6">
        <f t="shared" si="6"/>
        <v>238</v>
      </c>
      <c r="E57" s="8">
        <v>238</v>
      </c>
      <c r="F57" s="7">
        <v>0</v>
      </c>
      <c r="G57" s="7">
        <v>0</v>
      </c>
      <c r="H57" s="8">
        <v>0</v>
      </c>
      <c r="I57" s="8">
        <v>0</v>
      </c>
      <c r="J57" s="8">
        <v>0</v>
      </c>
      <c r="K57" s="8">
        <v>0</v>
      </c>
      <c r="L57" s="8">
        <v>0</v>
      </c>
      <c r="M57" s="8">
        <v>0</v>
      </c>
      <c r="N57" s="20">
        <f t="shared" si="1"/>
        <v>575</v>
      </c>
      <c r="O57" s="6">
        <f>'L09'!C207</f>
        <v>247</v>
      </c>
    </row>
    <row r="58" ht="17.25" customHeight="1" spans="1:15">
      <c r="A58" s="27">
        <v>232</v>
      </c>
      <c r="B58" s="21" t="s">
        <v>1791</v>
      </c>
      <c r="C58" s="8">
        <v>0</v>
      </c>
      <c r="D58" s="6">
        <f t="shared" si="6"/>
        <v>710</v>
      </c>
      <c r="E58" s="8">
        <v>0</v>
      </c>
      <c r="F58" s="7">
        <v>0</v>
      </c>
      <c r="G58" s="7">
        <v>0</v>
      </c>
      <c r="H58" s="8">
        <v>0</v>
      </c>
      <c r="I58" s="8">
        <v>0</v>
      </c>
      <c r="J58" s="8">
        <v>0</v>
      </c>
      <c r="K58" s="8">
        <v>0</v>
      </c>
      <c r="L58" s="8">
        <v>0</v>
      </c>
      <c r="M58" s="8">
        <v>710</v>
      </c>
      <c r="N58" s="20">
        <f t="shared" si="1"/>
        <v>710</v>
      </c>
      <c r="O58" s="6">
        <f>'L09'!C219</f>
        <v>710</v>
      </c>
    </row>
    <row r="59" ht="17.25" customHeight="1" spans="1:15">
      <c r="A59" s="27">
        <v>233</v>
      </c>
      <c r="B59" s="21" t="s">
        <v>1799</v>
      </c>
      <c r="C59" s="8">
        <v>0</v>
      </c>
      <c r="D59" s="6">
        <f t="shared" si="6"/>
        <v>8</v>
      </c>
      <c r="E59" s="8">
        <v>0</v>
      </c>
      <c r="F59" s="7">
        <v>0</v>
      </c>
      <c r="G59" s="7">
        <v>0</v>
      </c>
      <c r="H59" s="8">
        <v>0</v>
      </c>
      <c r="I59" s="8">
        <v>0</v>
      </c>
      <c r="J59" s="8">
        <v>0</v>
      </c>
      <c r="K59" s="8">
        <v>0</v>
      </c>
      <c r="L59" s="8">
        <v>0</v>
      </c>
      <c r="M59" s="8">
        <v>8</v>
      </c>
      <c r="N59" s="20">
        <f t="shared" si="1"/>
        <v>8</v>
      </c>
      <c r="O59" s="6">
        <f>'L09'!C237</f>
        <v>8</v>
      </c>
    </row>
    <row r="60" ht="17.25" customHeight="1" spans="1:15">
      <c r="A60" s="27">
        <v>234</v>
      </c>
      <c r="B60" s="15" t="s">
        <v>2397</v>
      </c>
      <c r="C60" s="6">
        <f>SUM(C61:C62)</f>
        <v>0</v>
      </c>
      <c r="D60" s="6">
        <f>SUM(E60,K60:M60)</f>
        <v>6900</v>
      </c>
      <c r="E60" s="6">
        <f>SUM(E61:E62)</f>
        <v>6900</v>
      </c>
      <c r="F60" s="10"/>
      <c r="G60" s="10"/>
      <c r="H60" s="10"/>
      <c r="I60" s="10"/>
      <c r="J60" s="10"/>
      <c r="K60" s="6">
        <f>SUM(K61:K62)</f>
        <v>0</v>
      </c>
      <c r="L60" s="6">
        <f>SUM(L61:L62)</f>
        <v>0</v>
      </c>
      <c r="M60" s="6">
        <f>SUM(M61:M62)</f>
        <v>0</v>
      </c>
      <c r="N60" s="6">
        <f t="shared" si="1"/>
        <v>6900</v>
      </c>
      <c r="O60" s="6">
        <f>SUM(O61:O62)</f>
        <v>6900</v>
      </c>
    </row>
    <row r="61" ht="17.25" customHeight="1" spans="1:15">
      <c r="A61" s="27">
        <v>23401</v>
      </c>
      <c r="B61" s="27" t="s">
        <v>1825</v>
      </c>
      <c r="C61" s="8">
        <v>0</v>
      </c>
      <c r="D61" s="6">
        <f>SUM(E61,K61:M61)</f>
        <v>6689</v>
      </c>
      <c r="E61" s="8">
        <v>6689</v>
      </c>
      <c r="F61" s="10"/>
      <c r="G61" s="10"/>
      <c r="H61" s="10"/>
      <c r="I61" s="10"/>
      <c r="J61" s="10"/>
      <c r="K61" s="8">
        <v>0</v>
      </c>
      <c r="L61" s="8">
        <v>0</v>
      </c>
      <c r="M61" s="8">
        <v>0</v>
      </c>
      <c r="N61" s="6">
        <f t="shared" si="1"/>
        <v>6689</v>
      </c>
      <c r="O61" s="6">
        <f>'L09'!C256</f>
        <v>6689</v>
      </c>
    </row>
    <row r="62" ht="17.25" customHeight="1" spans="1:15">
      <c r="A62" s="27">
        <v>23402</v>
      </c>
      <c r="B62" s="27" t="s">
        <v>2410</v>
      </c>
      <c r="C62" s="8">
        <v>0</v>
      </c>
      <c r="D62" s="6">
        <f>SUM(E62,K62:M62)</f>
        <v>211</v>
      </c>
      <c r="E62" s="8">
        <v>211</v>
      </c>
      <c r="F62" s="10"/>
      <c r="G62" s="10"/>
      <c r="H62" s="10"/>
      <c r="I62" s="10"/>
      <c r="J62" s="10"/>
      <c r="K62" s="8">
        <v>0</v>
      </c>
      <c r="L62" s="8">
        <v>0</v>
      </c>
      <c r="M62" s="8">
        <v>0</v>
      </c>
      <c r="N62" s="6">
        <f t="shared" si="1"/>
        <v>211</v>
      </c>
      <c r="O62" s="6">
        <f>'L09'!C269</f>
        <v>211</v>
      </c>
    </row>
  </sheetData>
  <mergeCells count="9">
    <mergeCell ref="A1:O1"/>
    <mergeCell ref="A2:O2"/>
    <mergeCell ref="A3:O3"/>
    <mergeCell ref="D4:M4"/>
    <mergeCell ref="A4:A5"/>
    <mergeCell ref="B4:B5"/>
    <mergeCell ref="C4:C5"/>
    <mergeCell ref="N4:N5"/>
    <mergeCell ref="O4:O5"/>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showGridLines="0" showZeros="0" zoomScaleSheetLayoutView="60" workbookViewId="0">
      <selection activeCell="A1" sqref="A1"/>
    </sheetView>
  </sheetViews>
  <sheetFormatPr defaultColWidth="12.1833333333333" defaultRowHeight="15.55" customHeight="1" outlineLevelCol="4"/>
  <cols>
    <col min="1" max="5" width="21.725" customWidth="1"/>
    <col min="6" max="16384" width="12.1833333333333" customWidth="1"/>
  </cols>
  <sheetData>
    <row r="1" ht="19.8" customHeight="1" spans="1:5">
      <c r="A1" s="28"/>
      <c r="B1" s="28"/>
      <c r="C1" s="28"/>
      <c r="D1" s="28"/>
      <c r="E1" s="28"/>
    </row>
    <row r="2" ht="19.8" customHeight="1" spans="1:5">
      <c r="A2" s="28"/>
      <c r="B2" s="28"/>
      <c r="C2" s="28"/>
      <c r="D2" s="28"/>
      <c r="E2" s="28"/>
    </row>
    <row r="3" ht="19.8" customHeight="1" spans="1:5">
      <c r="A3" s="28"/>
      <c r="B3" s="28"/>
      <c r="C3" s="28"/>
      <c r="D3" s="28"/>
      <c r="E3" s="28"/>
    </row>
    <row r="4" ht="19.8" customHeight="1" spans="1:5">
      <c r="A4" s="28"/>
      <c r="B4" s="28"/>
      <c r="C4" s="28"/>
      <c r="D4" s="28"/>
      <c r="E4" s="28"/>
    </row>
    <row r="5" ht="19.8" customHeight="1" spans="1:5">
      <c r="A5" s="28"/>
      <c r="B5" s="28"/>
      <c r="C5" s="28"/>
      <c r="D5" s="28"/>
      <c r="E5" s="28"/>
    </row>
    <row r="6" ht="19.8" customHeight="1" spans="1:5">
      <c r="A6" s="28"/>
      <c r="B6" s="28"/>
      <c r="C6" s="28"/>
      <c r="D6" s="28"/>
      <c r="E6" s="28"/>
    </row>
    <row r="7" ht="19.8" customHeight="1" spans="1:5">
      <c r="A7" s="28"/>
      <c r="B7" s="28"/>
      <c r="C7" s="28"/>
      <c r="D7" s="28"/>
      <c r="E7" s="28"/>
    </row>
    <row r="8" ht="19.8" customHeight="1" spans="1:5">
      <c r="A8" s="28"/>
      <c r="B8" s="28"/>
      <c r="C8" s="28"/>
      <c r="D8" s="28"/>
      <c r="E8" s="28"/>
    </row>
    <row r="9" ht="47.25" customHeight="1" spans="1:5">
      <c r="A9" s="29" t="s">
        <v>72</v>
      </c>
      <c r="B9" s="29"/>
      <c r="C9" s="29"/>
      <c r="D9" s="29"/>
      <c r="E9" s="29"/>
    </row>
    <row r="10" ht="19.8" customHeight="1" spans="1:5">
      <c r="A10" s="28"/>
      <c r="B10" s="28"/>
      <c r="C10" s="28"/>
      <c r="D10" s="28"/>
      <c r="E10" s="28"/>
    </row>
    <row r="11" ht="19.8" customHeight="1" spans="1:5">
      <c r="A11" s="28"/>
      <c r="B11" s="28"/>
      <c r="C11" s="28"/>
      <c r="D11" s="28"/>
      <c r="E11" s="28"/>
    </row>
    <row r="12" ht="19.8" customHeight="1" spans="1:5">
      <c r="A12" s="28"/>
      <c r="B12" s="28"/>
      <c r="C12" s="28"/>
      <c r="D12" s="28"/>
      <c r="E12" s="28"/>
    </row>
    <row r="13" ht="19.8" customHeight="1" spans="1:5">
      <c r="A13" s="28"/>
      <c r="B13" s="28"/>
      <c r="C13" s="28"/>
      <c r="D13" s="28"/>
      <c r="E13" s="28"/>
    </row>
    <row r="14" ht="19.8" customHeight="1" spans="1:5">
      <c r="A14" s="28"/>
      <c r="B14" s="28"/>
      <c r="C14" s="28"/>
      <c r="D14" s="28"/>
      <c r="E14" s="28"/>
    </row>
    <row r="15" ht="19.8" customHeight="1" spans="1:5">
      <c r="A15" s="28"/>
      <c r="B15" s="28"/>
      <c r="C15" s="28"/>
      <c r="D15" s="28"/>
      <c r="E15" s="28"/>
    </row>
    <row r="16" ht="19.8" customHeight="1" spans="1:5">
      <c r="A16" s="28"/>
      <c r="B16" s="28"/>
      <c r="C16" s="28"/>
      <c r="D16" s="28"/>
      <c r="E16" s="28"/>
    </row>
    <row r="17" ht="19.8" customHeight="1" spans="1:5">
      <c r="A17" s="28"/>
      <c r="B17" s="28"/>
      <c r="C17" s="28"/>
      <c r="D17" s="28"/>
      <c r="E17" s="28"/>
    </row>
    <row r="18" ht="19.8" customHeight="1" spans="1:5">
      <c r="A18" s="28"/>
      <c r="B18" s="28"/>
      <c r="C18" s="28"/>
      <c r="D18" s="28"/>
      <c r="E18" s="28"/>
    </row>
    <row r="19" ht="19.8" customHeight="1" spans="1:5">
      <c r="A19" s="28"/>
      <c r="B19" s="28"/>
      <c r="C19" s="28"/>
      <c r="D19" s="28"/>
      <c r="E19" s="28"/>
    </row>
    <row r="20" ht="19.8" customHeight="1" spans="1:5">
      <c r="A20" s="28"/>
      <c r="B20" s="28"/>
      <c r="C20" s="28"/>
      <c r="D20" s="28"/>
      <c r="E20" s="28"/>
    </row>
  </sheetData>
  <mergeCells count="1">
    <mergeCell ref="A9:E9"/>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5"/>
  <sheetViews>
    <sheetView showGridLines="0" showZeros="0" zoomScaleSheetLayoutView="60" workbookViewId="0">
      <selection activeCell="A1" sqref="A1:J1"/>
    </sheetView>
  </sheetViews>
  <sheetFormatPr defaultColWidth="12.1833333333333" defaultRowHeight="17" customHeight="1"/>
  <cols>
    <col min="1" max="1" width="12.1416666666667" customWidth="1"/>
    <col min="2" max="2" width="39.75" customWidth="1"/>
    <col min="3" max="5" width="16.4833333333333" customWidth="1"/>
    <col min="6" max="6" width="12.1333333333333" customWidth="1"/>
    <col min="7" max="7" width="37.225" customWidth="1"/>
    <col min="8" max="10" width="16.4833333333333" customWidth="1"/>
    <col min="11" max="16384" width="12.1833333333333" customWidth="1"/>
  </cols>
  <sheetData>
    <row r="1" ht="34" customHeight="1" spans="1:10">
      <c r="A1" s="13" t="s">
        <v>2559</v>
      </c>
      <c r="B1" s="13"/>
      <c r="C1" s="13"/>
      <c r="D1" s="13"/>
      <c r="E1" s="13"/>
      <c r="F1" s="13"/>
      <c r="G1" s="13"/>
      <c r="H1" s="13"/>
      <c r="I1" s="13"/>
      <c r="J1" s="13"/>
    </row>
    <row r="2" ht="16.95" customHeight="1" spans="1:10">
      <c r="A2" s="14" t="s">
        <v>70</v>
      </c>
      <c r="B2" s="14"/>
      <c r="C2" s="14"/>
      <c r="D2" s="14"/>
      <c r="E2" s="14"/>
      <c r="F2" s="14"/>
      <c r="G2" s="14"/>
      <c r="H2" s="14"/>
      <c r="I2" s="14"/>
      <c r="J2" s="14"/>
    </row>
    <row r="3" ht="16.95" customHeight="1" spans="1:10">
      <c r="A3" s="14" t="s">
        <v>758</v>
      </c>
      <c r="B3" s="14"/>
      <c r="C3" s="14"/>
      <c r="D3" s="14"/>
      <c r="E3" s="14"/>
      <c r="F3" s="14"/>
      <c r="G3" s="14"/>
      <c r="H3" s="14"/>
      <c r="I3" s="14"/>
      <c r="J3" s="14"/>
    </row>
    <row r="4" ht="16.95" customHeight="1" spans="1:10">
      <c r="A4" s="4" t="s">
        <v>97</v>
      </c>
      <c r="B4" s="4" t="s">
        <v>2530</v>
      </c>
      <c r="C4" s="4" t="s">
        <v>1804</v>
      </c>
      <c r="D4" s="4" t="s">
        <v>1805</v>
      </c>
      <c r="E4" s="4" t="s">
        <v>99</v>
      </c>
      <c r="F4" s="4" t="s">
        <v>97</v>
      </c>
      <c r="G4" s="4" t="s">
        <v>2530</v>
      </c>
      <c r="H4" s="4" t="s">
        <v>1804</v>
      </c>
      <c r="I4" s="4" t="s">
        <v>1805</v>
      </c>
      <c r="J4" s="4" t="s">
        <v>99</v>
      </c>
    </row>
    <row r="5" ht="16.95" customHeight="1" spans="1:10">
      <c r="A5" s="4"/>
      <c r="B5" s="4" t="s">
        <v>2560</v>
      </c>
      <c r="C5" s="6">
        <f>C6</f>
        <v>0</v>
      </c>
      <c r="D5" s="6">
        <f>D6</f>
        <v>0</v>
      </c>
      <c r="E5" s="6">
        <f>E6</f>
        <v>0</v>
      </c>
      <c r="F5" s="27"/>
      <c r="G5" s="4" t="s">
        <v>2561</v>
      </c>
      <c r="H5" s="6">
        <f>H6+H9</f>
        <v>11339</v>
      </c>
      <c r="I5" s="6">
        <f>I6+I9</f>
        <v>11339</v>
      </c>
      <c r="J5" s="6">
        <f>J6+J9</f>
        <v>11339</v>
      </c>
    </row>
    <row r="6" ht="16.95" customHeight="1" spans="1:10">
      <c r="A6" s="27">
        <v>103</v>
      </c>
      <c r="B6" s="21" t="s">
        <v>434</v>
      </c>
      <c r="C6" s="6">
        <f>C7</f>
        <v>0</v>
      </c>
      <c r="D6" s="6">
        <f>D7</f>
        <v>0</v>
      </c>
      <c r="E6" s="6">
        <f>E7</f>
        <v>0</v>
      </c>
      <c r="F6" s="27">
        <v>208</v>
      </c>
      <c r="G6" s="21" t="s">
        <v>1142</v>
      </c>
      <c r="H6" s="6">
        <f>H7</f>
        <v>0</v>
      </c>
      <c r="I6" s="6">
        <f>I7</f>
        <v>0</v>
      </c>
      <c r="J6" s="6">
        <f>J7</f>
        <v>0</v>
      </c>
    </row>
    <row r="7" ht="16.95" customHeight="1" spans="1:10">
      <c r="A7" s="27">
        <v>10306</v>
      </c>
      <c r="B7" s="21" t="s">
        <v>672</v>
      </c>
      <c r="C7" s="6">
        <f>C8+C40+C45+C51+C55</f>
        <v>0</v>
      </c>
      <c r="D7" s="6">
        <f>D8+D40+D45+D51+D55</f>
        <v>0</v>
      </c>
      <c r="E7" s="6">
        <f>E8+E40+E45+E51+E55</f>
        <v>0</v>
      </c>
      <c r="F7" s="27">
        <v>20804</v>
      </c>
      <c r="G7" s="21" t="s">
        <v>1158</v>
      </c>
      <c r="H7" s="6">
        <f>H8</f>
        <v>0</v>
      </c>
      <c r="I7" s="6">
        <f>I8</f>
        <v>0</v>
      </c>
      <c r="J7" s="6">
        <f>J8</f>
        <v>0</v>
      </c>
    </row>
    <row r="8" ht="16.95" customHeight="1" spans="1:10">
      <c r="A8" s="27">
        <v>1030601</v>
      </c>
      <c r="B8" s="21" t="s">
        <v>673</v>
      </c>
      <c r="C8" s="6">
        <f>SUM(C9:C39)</f>
        <v>0</v>
      </c>
      <c r="D8" s="6">
        <f>SUM(D9:D39)</f>
        <v>0</v>
      </c>
      <c r="E8" s="6">
        <f>SUM(E9:E39)</f>
        <v>0</v>
      </c>
      <c r="F8" s="27">
        <v>2080451</v>
      </c>
      <c r="G8" s="5" t="s">
        <v>2562</v>
      </c>
      <c r="H8" s="8">
        <v>0</v>
      </c>
      <c r="I8" s="8">
        <v>0</v>
      </c>
      <c r="J8" s="7">
        <v>0</v>
      </c>
    </row>
    <row r="9" ht="16.95" customHeight="1" spans="1:10">
      <c r="A9" s="27">
        <v>103060103</v>
      </c>
      <c r="B9" s="5" t="s">
        <v>2563</v>
      </c>
      <c r="C9" s="8">
        <v>0</v>
      </c>
      <c r="D9" s="8">
        <v>0</v>
      </c>
      <c r="E9" s="7">
        <v>0</v>
      </c>
      <c r="F9" s="27">
        <v>223</v>
      </c>
      <c r="G9" s="21" t="s">
        <v>2561</v>
      </c>
      <c r="H9" s="6">
        <f>H10+H20+H29+H31+H35</f>
        <v>11339</v>
      </c>
      <c r="I9" s="6">
        <f>I10+I20+I29+I31+I35</f>
        <v>11339</v>
      </c>
      <c r="J9" s="6">
        <f>J10+J20+J29+J31+J35</f>
        <v>11339</v>
      </c>
    </row>
    <row r="10" ht="16.95" customHeight="1" spans="1:10">
      <c r="A10" s="27">
        <v>103060104</v>
      </c>
      <c r="B10" s="5" t="s">
        <v>2564</v>
      </c>
      <c r="C10" s="8">
        <v>0</v>
      </c>
      <c r="D10" s="8">
        <v>0</v>
      </c>
      <c r="E10" s="7">
        <v>0</v>
      </c>
      <c r="F10" s="27">
        <v>22301</v>
      </c>
      <c r="G10" s="21" t="s">
        <v>2565</v>
      </c>
      <c r="H10" s="6">
        <f>SUM(H11:H19)</f>
        <v>11339</v>
      </c>
      <c r="I10" s="6">
        <f>SUM(I11:I19)</f>
        <v>11339</v>
      </c>
      <c r="J10" s="6">
        <f>SUM(J11:J19)</f>
        <v>11339</v>
      </c>
    </row>
    <row r="11" ht="16.95" customHeight="1" spans="1:10">
      <c r="A11" s="27">
        <v>103060105</v>
      </c>
      <c r="B11" s="5" t="s">
        <v>2566</v>
      </c>
      <c r="C11" s="8">
        <v>0</v>
      </c>
      <c r="D11" s="8">
        <v>0</v>
      </c>
      <c r="E11" s="7">
        <v>0</v>
      </c>
      <c r="F11" s="27">
        <v>2230101</v>
      </c>
      <c r="G11" s="5" t="s">
        <v>2567</v>
      </c>
      <c r="H11" s="8">
        <v>0</v>
      </c>
      <c r="I11" s="8">
        <v>0</v>
      </c>
      <c r="J11" s="7">
        <v>0</v>
      </c>
    </row>
    <row r="12" ht="16.95" customHeight="1" spans="1:10">
      <c r="A12" s="27">
        <v>103060106</v>
      </c>
      <c r="B12" s="5" t="s">
        <v>2568</v>
      </c>
      <c r="C12" s="8">
        <v>0</v>
      </c>
      <c r="D12" s="8">
        <v>0</v>
      </c>
      <c r="E12" s="7">
        <v>0</v>
      </c>
      <c r="F12" s="27">
        <v>2230102</v>
      </c>
      <c r="G12" s="5" t="s">
        <v>2569</v>
      </c>
      <c r="H12" s="8">
        <v>11339</v>
      </c>
      <c r="I12" s="8">
        <v>11339</v>
      </c>
      <c r="J12" s="7">
        <v>11339</v>
      </c>
    </row>
    <row r="13" ht="16.95" customHeight="1" spans="1:10">
      <c r="A13" s="27">
        <v>103060107</v>
      </c>
      <c r="B13" s="5" t="s">
        <v>2570</v>
      </c>
      <c r="C13" s="8">
        <v>0</v>
      </c>
      <c r="D13" s="8">
        <v>0</v>
      </c>
      <c r="E13" s="7">
        <v>0</v>
      </c>
      <c r="F13" s="27">
        <v>2230103</v>
      </c>
      <c r="G13" s="5" t="s">
        <v>2571</v>
      </c>
      <c r="H13" s="8">
        <v>0</v>
      </c>
      <c r="I13" s="8">
        <v>0</v>
      </c>
      <c r="J13" s="7">
        <v>0</v>
      </c>
    </row>
    <row r="14" ht="16.95" customHeight="1" spans="1:10">
      <c r="A14" s="27">
        <v>103060108</v>
      </c>
      <c r="B14" s="5" t="s">
        <v>2572</v>
      </c>
      <c r="C14" s="8">
        <v>0</v>
      </c>
      <c r="D14" s="8">
        <v>0</v>
      </c>
      <c r="E14" s="7">
        <v>0</v>
      </c>
      <c r="F14" s="27">
        <v>2230104</v>
      </c>
      <c r="G14" s="5" t="s">
        <v>2573</v>
      </c>
      <c r="H14" s="8">
        <v>0</v>
      </c>
      <c r="I14" s="8">
        <v>0</v>
      </c>
      <c r="J14" s="7">
        <v>0</v>
      </c>
    </row>
    <row r="15" ht="16.95" customHeight="1" spans="1:10">
      <c r="A15" s="27">
        <v>103060109</v>
      </c>
      <c r="B15" s="5" t="s">
        <v>2574</v>
      </c>
      <c r="C15" s="8">
        <v>0</v>
      </c>
      <c r="D15" s="8">
        <v>0</v>
      </c>
      <c r="E15" s="7">
        <v>0</v>
      </c>
      <c r="F15" s="27">
        <v>2230105</v>
      </c>
      <c r="G15" s="5" t="s">
        <v>2575</v>
      </c>
      <c r="H15" s="8">
        <v>0</v>
      </c>
      <c r="I15" s="8">
        <v>0</v>
      </c>
      <c r="J15" s="7">
        <v>0</v>
      </c>
    </row>
    <row r="16" ht="16.95" customHeight="1" spans="1:10">
      <c r="A16" s="27">
        <v>103060112</v>
      </c>
      <c r="B16" s="5" t="s">
        <v>2576</v>
      </c>
      <c r="C16" s="8">
        <v>0</v>
      </c>
      <c r="D16" s="8">
        <v>0</v>
      </c>
      <c r="E16" s="7">
        <v>0</v>
      </c>
      <c r="F16" s="27">
        <v>2230106</v>
      </c>
      <c r="G16" s="5" t="s">
        <v>2577</v>
      </c>
      <c r="H16" s="8">
        <v>0</v>
      </c>
      <c r="I16" s="8">
        <v>0</v>
      </c>
      <c r="J16" s="7">
        <v>0</v>
      </c>
    </row>
    <row r="17" ht="16.95" customHeight="1" spans="1:10">
      <c r="A17" s="27">
        <v>103060113</v>
      </c>
      <c r="B17" s="5" t="s">
        <v>2578</v>
      </c>
      <c r="C17" s="8">
        <v>0</v>
      </c>
      <c r="D17" s="8">
        <v>0</v>
      </c>
      <c r="E17" s="7">
        <v>0</v>
      </c>
      <c r="F17" s="27">
        <v>2230107</v>
      </c>
      <c r="G17" s="5" t="s">
        <v>2579</v>
      </c>
      <c r="H17" s="8">
        <v>0</v>
      </c>
      <c r="I17" s="8">
        <v>0</v>
      </c>
      <c r="J17" s="7">
        <v>0</v>
      </c>
    </row>
    <row r="18" ht="16.95" customHeight="1" spans="1:10">
      <c r="A18" s="27">
        <v>103060114</v>
      </c>
      <c r="B18" s="5" t="s">
        <v>2580</v>
      </c>
      <c r="C18" s="8">
        <v>0</v>
      </c>
      <c r="D18" s="8">
        <v>0</v>
      </c>
      <c r="E18" s="7">
        <v>0</v>
      </c>
      <c r="F18" s="27">
        <v>2230108</v>
      </c>
      <c r="G18" s="5" t="s">
        <v>2581</v>
      </c>
      <c r="H18" s="8">
        <v>0</v>
      </c>
      <c r="I18" s="8">
        <v>0</v>
      </c>
      <c r="J18" s="7">
        <v>0</v>
      </c>
    </row>
    <row r="19" ht="16.95" customHeight="1" spans="1:10">
      <c r="A19" s="27">
        <v>103060115</v>
      </c>
      <c r="B19" s="5" t="s">
        <v>2582</v>
      </c>
      <c r="C19" s="8">
        <v>0</v>
      </c>
      <c r="D19" s="8">
        <v>0</v>
      </c>
      <c r="E19" s="7">
        <v>0</v>
      </c>
      <c r="F19" s="27">
        <v>2230199</v>
      </c>
      <c r="G19" s="5" t="s">
        <v>2583</v>
      </c>
      <c r="H19" s="8">
        <v>0</v>
      </c>
      <c r="I19" s="8">
        <v>0</v>
      </c>
      <c r="J19" s="7">
        <v>0</v>
      </c>
    </row>
    <row r="20" ht="16.95" customHeight="1" spans="1:10">
      <c r="A20" s="27">
        <v>103060116</v>
      </c>
      <c r="B20" s="5" t="s">
        <v>2584</v>
      </c>
      <c r="C20" s="8">
        <v>0</v>
      </c>
      <c r="D20" s="8">
        <v>0</v>
      </c>
      <c r="E20" s="7">
        <v>0</v>
      </c>
      <c r="F20" s="27">
        <v>22302</v>
      </c>
      <c r="G20" s="21" t="s">
        <v>2585</v>
      </c>
      <c r="H20" s="6">
        <f>SUM(H21:H28)</f>
        <v>0</v>
      </c>
      <c r="I20" s="6">
        <f>SUM(I21:I28)</f>
        <v>0</v>
      </c>
      <c r="J20" s="6">
        <f>SUM(J21:J28)</f>
        <v>0</v>
      </c>
    </row>
    <row r="21" ht="16.95" customHeight="1" spans="1:10">
      <c r="A21" s="27">
        <v>103060117</v>
      </c>
      <c r="B21" s="5" t="s">
        <v>2586</v>
      </c>
      <c r="C21" s="8">
        <v>0</v>
      </c>
      <c r="D21" s="8">
        <v>0</v>
      </c>
      <c r="E21" s="7">
        <v>0</v>
      </c>
      <c r="F21" s="27">
        <v>2230201</v>
      </c>
      <c r="G21" s="5" t="s">
        <v>2587</v>
      </c>
      <c r="H21" s="8">
        <v>0</v>
      </c>
      <c r="I21" s="8">
        <v>0</v>
      </c>
      <c r="J21" s="7">
        <v>0</v>
      </c>
    </row>
    <row r="22" ht="16.95" customHeight="1" spans="1:10">
      <c r="A22" s="27">
        <v>103060118</v>
      </c>
      <c r="B22" s="5" t="s">
        <v>2588</v>
      </c>
      <c r="C22" s="8">
        <v>0</v>
      </c>
      <c r="D22" s="8">
        <v>0</v>
      </c>
      <c r="E22" s="7">
        <v>0</v>
      </c>
      <c r="F22" s="27">
        <v>2230202</v>
      </c>
      <c r="G22" s="5" t="s">
        <v>2589</v>
      </c>
      <c r="H22" s="8">
        <v>0</v>
      </c>
      <c r="I22" s="8">
        <v>0</v>
      </c>
      <c r="J22" s="7">
        <v>0</v>
      </c>
    </row>
    <row r="23" ht="16.95" customHeight="1" spans="1:10">
      <c r="A23" s="27">
        <v>103060119</v>
      </c>
      <c r="B23" s="5" t="s">
        <v>2590</v>
      </c>
      <c r="C23" s="8">
        <v>0</v>
      </c>
      <c r="D23" s="8">
        <v>0</v>
      </c>
      <c r="E23" s="7">
        <v>0</v>
      </c>
      <c r="F23" s="27">
        <v>2230203</v>
      </c>
      <c r="G23" s="5" t="s">
        <v>2591</v>
      </c>
      <c r="H23" s="8">
        <v>0</v>
      </c>
      <c r="I23" s="8">
        <v>0</v>
      </c>
      <c r="J23" s="7">
        <v>0</v>
      </c>
    </row>
    <row r="24" ht="16.95" customHeight="1" spans="1:10">
      <c r="A24" s="27">
        <v>103060120</v>
      </c>
      <c r="B24" s="5" t="s">
        <v>2592</v>
      </c>
      <c r="C24" s="8">
        <v>0</v>
      </c>
      <c r="D24" s="8">
        <v>0</v>
      </c>
      <c r="E24" s="7">
        <v>0</v>
      </c>
      <c r="F24" s="27">
        <v>2230204</v>
      </c>
      <c r="G24" s="5" t="s">
        <v>2593</v>
      </c>
      <c r="H24" s="8">
        <v>0</v>
      </c>
      <c r="I24" s="8">
        <v>0</v>
      </c>
      <c r="J24" s="7">
        <v>0</v>
      </c>
    </row>
    <row r="25" ht="16.95" customHeight="1" spans="1:10">
      <c r="A25" s="27">
        <v>103060121</v>
      </c>
      <c r="B25" s="5" t="s">
        <v>2594</v>
      </c>
      <c r="C25" s="8">
        <v>0</v>
      </c>
      <c r="D25" s="8">
        <v>0</v>
      </c>
      <c r="E25" s="7">
        <v>0</v>
      </c>
      <c r="F25" s="27">
        <v>2230205</v>
      </c>
      <c r="G25" s="5" t="s">
        <v>2595</v>
      </c>
      <c r="H25" s="8">
        <v>0</v>
      </c>
      <c r="I25" s="8">
        <v>0</v>
      </c>
      <c r="J25" s="7">
        <v>0</v>
      </c>
    </row>
    <row r="26" ht="16.95" customHeight="1" spans="1:10">
      <c r="A26" s="27">
        <v>103060122</v>
      </c>
      <c r="B26" s="5" t="s">
        <v>2596</v>
      </c>
      <c r="C26" s="8">
        <v>0</v>
      </c>
      <c r="D26" s="8">
        <v>0</v>
      </c>
      <c r="E26" s="7">
        <v>0</v>
      </c>
      <c r="F26" s="27">
        <v>2230206</v>
      </c>
      <c r="G26" s="5" t="s">
        <v>2597</v>
      </c>
      <c r="H26" s="8">
        <v>0</v>
      </c>
      <c r="I26" s="8">
        <v>0</v>
      </c>
      <c r="J26" s="7">
        <v>0</v>
      </c>
    </row>
    <row r="27" ht="16.95" customHeight="1" spans="1:10">
      <c r="A27" s="27">
        <v>103060123</v>
      </c>
      <c r="B27" s="5" t="s">
        <v>2598</v>
      </c>
      <c r="C27" s="8">
        <v>0</v>
      </c>
      <c r="D27" s="8">
        <v>0</v>
      </c>
      <c r="E27" s="7">
        <v>0</v>
      </c>
      <c r="F27" s="27">
        <v>2230207</v>
      </c>
      <c r="G27" s="5" t="s">
        <v>2599</v>
      </c>
      <c r="H27" s="8">
        <v>0</v>
      </c>
      <c r="I27" s="8">
        <v>0</v>
      </c>
      <c r="J27" s="7">
        <v>0</v>
      </c>
    </row>
    <row r="28" ht="16.95" customHeight="1" spans="1:10">
      <c r="A28" s="27">
        <v>103060124</v>
      </c>
      <c r="B28" s="5" t="s">
        <v>2600</v>
      </c>
      <c r="C28" s="8">
        <v>0</v>
      </c>
      <c r="D28" s="8">
        <v>0</v>
      </c>
      <c r="E28" s="7">
        <v>0</v>
      </c>
      <c r="F28" s="27">
        <v>2230299</v>
      </c>
      <c r="G28" s="5" t="s">
        <v>2601</v>
      </c>
      <c r="H28" s="8">
        <v>0</v>
      </c>
      <c r="I28" s="8">
        <v>0</v>
      </c>
      <c r="J28" s="7">
        <v>0</v>
      </c>
    </row>
    <row r="29" ht="16.95" customHeight="1" spans="1:10">
      <c r="A29" s="27">
        <v>103060125</v>
      </c>
      <c r="B29" s="5" t="s">
        <v>2602</v>
      </c>
      <c r="C29" s="8">
        <v>0</v>
      </c>
      <c r="D29" s="8">
        <v>0</v>
      </c>
      <c r="E29" s="7">
        <v>0</v>
      </c>
      <c r="F29" s="27">
        <v>22303</v>
      </c>
      <c r="G29" s="21" t="s">
        <v>2603</v>
      </c>
      <c r="H29" s="6">
        <f>H30</f>
        <v>0</v>
      </c>
      <c r="I29" s="6">
        <f>I30</f>
        <v>0</v>
      </c>
      <c r="J29" s="6">
        <f>J30</f>
        <v>0</v>
      </c>
    </row>
    <row r="30" ht="16.95" customHeight="1" spans="1:10">
      <c r="A30" s="27">
        <v>103060126</v>
      </c>
      <c r="B30" s="5" t="s">
        <v>2604</v>
      </c>
      <c r="C30" s="8">
        <v>0</v>
      </c>
      <c r="D30" s="8">
        <v>0</v>
      </c>
      <c r="E30" s="7">
        <v>0</v>
      </c>
      <c r="F30" s="27">
        <v>2230301</v>
      </c>
      <c r="G30" s="5" t="s">
        <v>2605</v>
      </c>
      <c r="H30" s="8">
        <v>0</v>
      </c>
      <c r="I30" s="8">
        <v>0</v>
      </c>
      <c r="J30" s="7">
        <v>0</v>
      </c>
    </row>
    <row r="31" ht="16.95" customHeight="1" spans="1:10">
      <c r="A31" s="27">
        <v>103060127</v>
      </c>
      <c r="B31" s="5" t="s">
        <v>2606</v>
      </c>
      <c r="C31" s="8">
        <v>0</v>
      </c>
      <c r="D31" s="8">
        <v>0</v>
      </c>
      <c r="E31" s="7">
        <v>0</v>
      </c>
      <c r="F31" s="27">
        <v>22304</v>
      </c>
      <c r="G31" s="21" t="s">
        <v>2607</v>
      </c>
      <c r="H31" s="6">
        <f>H32+H33+H34</f>
        <v>0</v>
      </c>
      <c r="I31" s="6">
        <f>I32+I33+I34</f>
        <v>0</v>
      </c>
      <c r="J31" s="6">
        <f>J32+J33+J34</f>
        <v>0</v>
      </c>
    </row>
    <row r="32" ht="16.95" customHeight="1" spans="1:10">
      <c r="A32" s="27">
        <v>103060128</v>
      </c>
      <c r="B32" s="5" t="s">
        <v>2608</v>
      </c>
      <c r="C32" s="8">
        <v>0</v>
      </c>
      <c r="D32" s="8">
        <v>0</v>
      </c>
      <c r="E32" s="7">
        <v>0</v>
      </c>
      <c r="F32" s="27">
        <v>2230401</v>
      </c>
      <c r="G32" s="5" t="s">
        <v>2609</v>
      </c>
      <c r="H32" s="8">
        <v>0</v>
      </c>
      <c r="I32" s="8">
        <v>0</v>
      </c>
      <c r="J32" s="7">
        <v>0</v>
      </c>
    </row>
    <row r="33" ht="16.95" customHeight="1" spans="1:10">
      <c r="A33" s="27">
        <v>103060129</v>
      </c>
      <c r="B33" s="5" t="s">
        <v>2610</v>
      </c>
      <c r="C33" s="8">
        <v>0</v>
      </c>
      <c r="D33" s="8">
        <v>0</v>
      </c>
      <c r="E33" s="7">
        <v>0</v>
      </c>
      <c r="F33" s="27">
        <v>2230402</v>
      </c>
      <c r="G33" s="5" t="s">
        <v>2611</v>
      </c>
      <c r="H33" s="8">
        <v>0</v>
      </c>
      <c r="I33" s="8">
        <v>0</v>
      </c>
      <c r="J33" s="7">
        <v>0</v>
      </c>
    </row>
    <row r="34" ht="16.95" customHeight="1" spans="1:10">
      <c r="A34" s="27">
        <v>103060130</v>
      </c>
      <c r="B34" s="5" t="s">
        <v>2612</v>
      </c>
      <c r="C34" s="8">
        <v>0</v>
      </c>
      <c r="D34" s="8">
        <v>0</v>
      </c>
      <c r="E34" s="7">
        <v>0</v>
      </c>
      <c r="F34" s="27">
        <v>2230499</v>
      </c>
      <c r="G34" s="5" t="s">
        <v>2613</v>
      </c>
      <c r="H34" s="8">
        <v>0</v>
      </c>
      <c r="I34" s="8">
        <v>0</v>
      </c>
      <c r="J34" s="7">
        <v>0</v>
      </c>
    </row>
    <row r="35" ht="16.95" customHeight="1" spans="1:10">
      <c r="A35" s="27">
        <v>103060131</v>
      </c>
      <c r="B35" s="5" t="s">
        <v>2614</v>
      </c>
      <c r="C35" s="8">
        <v>0</v>
      </c>
      <c r="D35" s="8">
        <v>0</v>
      </c>
      <c r="E35" s="7">
        <v>0</v>
      </c>
      <c r="F35" s="27">
        <v>22399</v>
      </c>
      <c r="G35" s="21" t="s">
        <v>2615</v>
      </c>
      <c r="H35" s="6">
        <f>H36</f>
        <v>0</v>
      </c>
      <c r="I35" s="6">
        <f>I36</f>
        <v>0</v>
      </c>
      <c r="J35" s="6">
        <f>J36</f>
        <v>0</v>
      </c>
    </row>
    <row r="36" ht="16.95" customHeight="1" spans="1:10">
      <c r="A36" s="27">
        <v>103060132</v>
      </c>
      <c r="B36" s="5" t="s">
        <v>2616</v>
      </c>
      <c r="C36" s="8">
        <v>0</v>
      </c>
      <c r="D36" s="8">
        <v>0</v>
      </c>
      <c r="E36" s="7">
        <v>0</v>
      </c>
      <c r="F36" s="27">
        <v>2239901</v>
      </c>
      <c r="G36" s="5" t="s">
        <v>2617</v>
      </c>
      <c r="H36" s="8">
        <v>0</v>
      </c>
      <c r="I36" s="8">
        <v>0</v>
      </c>
      <c r="J36" s="7">
        <v>0</v>
      </c>
    </row>
    <row r="37" ht="16.95" customHeight="1" spans="1:10">
      <c r="A37" s="27">
        <v>103060133</v>
      </c>
      <c r="B37" s="5" t="s">
        <v>2618</v>
      </c>
      <c r="C37" s="8">
        <v>0</v>
      </c>
      <c r="D37" s="8">
        <v>0</v>
      </c>
      <c r="E37" s="7">
        <v>0</v>
      </c>
      <c r="F37" s="27"/>
      <c r="G37" s="5"/>
      <c r="H37" s="10"/>
      <c r="I37" s="10"/>
      <c r="J37" s="10"/>
    </row>
    <row r="38" ht="16.95" customHeight="1" spans="1:10">
      <c r="A38" s="27">
        <v>103060134</v>
      </c>
      <c r="B38" s="5" t="s">
        <v>675</v>
      </c>
      <c r="C38" s="8">
        <v>0</v>
      </c>
      <c r="D38" s="8">
        <v>0</v>
      </c>
      <c r="E38" s="7">
        <v>0</v>
      </c>
      <c r="F38" s="27"/>
      <c r="G38" s="5"/>
      <c r="H38" s="10"/>
      <c r="I38" s="10"/>
      <c r="J38" s="10"/>
    </row>
    <row r="39" ht="16.95" customHeight="1" spans="1:10">
      <c r="A39" s="27">
        <v>103060198</v>
      </c>
      <c r="B39" s="5" t="s">
        <v>2619</v>
      </c>
      <c r="C39" s="8">
        <v>0</v>
      </c>
      <c r="D39" s="8">
        <v>0</v>
      </c>
      <c r="E39" s="7">
        <v>0</v>
      </c>
      <c r="F39" s="27"/>
      <c r="G39" s="5"/>
      <c r="H39" s="10"/>
      <c r="I39" s="10"/>
      <c r="J39" s="10"/>
    </row>
    <row r="40" ht="16.95" customHeight="1" spans="1:10">
      <c r="A40" s="27">
        <v>1030602</v>
      </c>
      <c r="B40" s="21" t="s">
        <v>677</v>
      </c>
      <c r="C40" s="6">
        <f>SUM(C41:C44)</f>
        <v>0</v>
      </c>
      <c r="D40" s="6">
        <f>SUM(D41:D44)</f>
        <v>0</v>
      </c>
      <c r="E40" s="6">
        <f>SUM(E41:E44)</f>
        <v>0</v>
      </c>
      <c r="F40" s="27"/>
      <c r="G40" s="5"/>
      <c r="H40" s="10"/>
      <c r="I40" s="10"/>
      <c r="J40" s="10"/>
    </row>
    <row r="41" ht="16.95" customHeight="1" spans="1:10">
      <c r="A41" s="27">
        <v>103060202</v>
      </c>
      <c r="B41" s="5" t="s">
        <v>2620</v>
      </c>
      <c r="C41" s="8">
        <v>0</v>
      </c>
      <c r="D41" s="8">
        <v>0</v>
      </c>
      <c r="E41" s="7">
        <v>0</v>
      </c>
      <c r="F41" s="27"/>
      <c r="G41" s="5"/>
      <c r="H41" s="10"/>
      <c r="I41" s="10"/>
      <c r="J41" s="10"/>
    </row>
    <row r="42" ht="16.95" customHeight="1" spans="1:10">
      <c r="A42" s="27">
        <v>103060203</v>
      </c>
      <c r="B42" s="5" t="s">
        <v>2621</v>
      </c>
      <c r="C42" s="8">
        <v>0</v>
      </c>
      <c r="D42" s="8">
        <v>0</v>
      </c>
      <c r="E42" s="7">
        <v>0</v>
      </c>
      <c r="F42" s="27"/>
      <c r="G42" s="5"/>
      <c r="H42" s="10"/>
      <c r="I42" s="10"/>
      <c r="J42" s="10"/>
    </row>
    <row r="43" ht="16.95" customHeight="1" spans="1:10">
      <c r="A43" s="27">
        <v>103060204</v>
      </c>
      <c r="B43" s="5" t="s">
        <v>2622</v>
      </c>
      <c r="C43" s="8">
        <v>0</v>
      </c>
      <c r="D43" s="8">
        <v>0</v>
      </c>
      <c r="E43" s="7">
        <v>0</v>
      </c>
      <c r="F43" s="27"/>
      <c r="G43" s="5"/>
      <c r="H43" s="10"/>
      <c r="I43" s="10"/>
      <c r="J43" s="10"/>
    </row>
    <row r="44" ht="16.95" customHeight="1" spans="1:10">
      <c r="A44" s="27">
        <v>103060298</v>
      </c>
      <c r="B44" s="5" t="s">
        <v>2623</v>
      </c>
      <c r="C44" s="8">
        <v>0</v>
      </c>
      <c r="D44" s="8">
        <v>0</v>
      </c>
      <c r="E44" s="7">
        <v>0</v>
      </c>
      <c r="F44" s="27"/>
      <c r="G44" s="5"/>
      <c r="H44" s="10"/>
      <c r="I44" s="10"/>
      <c r="J44" s="10"/>
    </row>
    <row r="45" ht="16.95" customHeight="1" spans="1:10">
      <c r="A45" s="27">
        <v>1030603</v>
      </c>
      <c r="B45" s="21" t="s">
        <v>680</v>
      </c>
      <c r="C45" s="6">
        <f>SUM(C46:C50)</f>
        <v>0</v>
      </c>
      <c r="D45" s="6">
        <f>SUM(D46:D50)</f>
        <v>0</v>
      </c>
      <c r="E45" s="6">
        <f>SUM(E46:E50)</f>
        <v>0</v>
      </c>
      <c r="F45" s="27"/>
      <c r="G45" s="5"/>
      <c r="H45" s="10"/>
      <c r="I45" s="10"/>
      <c r="J45" s="10"/>
    </row>
    <row r="46" ht="16.95" customHeight="1" spans="1:10">
      <c r="A46" s="27">
        <v>103060301</v>
      </c>
      <c r="B46" s="5" t="s">
        <v>2624</v>
      </c>
      <c r="C46" s="8">
        <v>0</v>
      </c>
      <c r="D46" s="8">
        <v>0</v>
      </c>
      <c r="E46" s="7">
        <v>0</v>
      </c>
      <c r="F46" s="27"/>
      <c r="G46" s="5"/>
      <c r="H46" s="10"/>
      <c r="I46" s="10"/>
      <c r="J46" s="10"/>
    </row>
    <row r="47" ht="16.95" customHeight="1" spans="1:10">
      <c r="A47" s="27">
        <v>103060304</v>
      </c>
      <c r="B47" s="5" t="s">
        <v>2625</v>
      </c>
      <c r="C47" s="8">
        <v>0</v>
      </c>
      <c r="D47" s="8">
        <v>0</v>
      </c>
      <c r="E47" s="7">
        <v>0</v>
      </c>
      <c r="F47" s="27"/>
      <c r="G47" s="5"/>
      <c r="H47" s="10"/>
      <c r="I47" s="10"/>
      <c r="J47" s="10"/>
    </row>
    <row r="48" ht="16.95" customHeight="1" spans="1:10">
      <c r="A48" s="27">
        <v>103060305</v>
      </c>
      <c r="B48" s="5" t="s">
        <v>2626</v>
      </c>
      <c r="C48" s="8">
        <v>0</v>
      </c>
      <c r="D48" s="8">
        <v>0</v>
      </c>
      <c r="E48" s="7">
        <v>0</v>
      </c>
      <c r="F48" s="27"/>
      <c r="G48" s="5"/>
      <c r="H48" s="10"/>
      <c r="I48" s="10"/>
      <c r="J48" s="10"/>
    </row>
    <row r="49" ht="16.95" customHeight="1" spans="1:10">
      <c r="A49" s="27">
        <v>103060307</v>
      </c>
      <c r="B49" s="5" t="s">
        <v>2627</v>
      </c>
      <c r="C49" s="8">
        <v>0</v>
      </c>
      <c r="D49" s="8">
        <v>0</v>
      </c>
      <c r="E49" s="7">
        <v>0</v>
      </c>
      <c r="F49" s="27"/>
      <c r="G49" s="5"/>
      <c r="H49" s="10"/>
      <c r="I49" s="10"/>
      <c r="J49" s="10"/>
    </row>
    <row r="50" ht="16.95" customHeight="1" spans="1:10">
      <c r="A50" s="27">
        <v>103060398</v>
      </c>
      <c r="B50" s="5" t="s">
        <v>2628</v>
      </c>
      <c r="C50" s="8">
        <v>0</v>
      </c>
      <c r="D50" s="8">
        <v>0</v>
      </c>
      <c r="E50" s="7">
        <v>0</v>
      </c>
      <c r="F50" s="27"/>
      <c r="G50" s="5"/>
      <c r="H50" s="10"/>
      <c r="I50" s="10"/>
      <c r="J50" s="10"/>
    </row>
    <row r="51" ht="16.95" customHeight="1" spans="1:10">
      <c r="A51" s="27">
        <v>1030604</v>
      </c>
      <c r="B51" s="21" t="s">
        <v>682</v>
      </c>
      <c r="C51" s="6">
        <f>SUM(C52:C54)</f>
        <v>0</v>
      </c>
      <c r="D51" s="6">
        <f>SUM(D52:D54)</f>
        <v>0</v>
      </c>
      <c r="E51" s="6">
        <f>SUM(E52:E54)</f>
        <v>0</v>
      </c>
      <c r="F51" s="27"/>
      <c r="G51" s="5"/>
      <c r="H51" s="10"/>
      <c r="I51" s="10"/>
      <c r="J51" s="10"/>
    </row>
    <row r="52" ht="16.95" customHeight="1" spans="1:10">
      <c r="A52" s="27">
        <v>103060401</v>
      </c>
      <c r="B52" s="5" t="s">
        <v>2629</v>
      </c>
      <c r="C52" s="8">
        <v>0</v>
      </c>
      <c r="D52" s="8">
        <v>0</v>
      </c>
      <c r="E52" s="7">
        <v>0</v>
      </c>
      <c r="F52" s="27"/>
      <c r="G52" s="5"/>
      <c r="H52" s="10"/>
      <c r="I52" s="10"/>
      <c r="J52" s="10"/>
    </row>
    <row r="53" ht="16.95" customHeight="1" spans="1:10">
      <c r="A53" s="27">
        <v>103060402</v>
      </c>
      <c r="B53" s="5" t="s">
        <v>2630</v>
      </c>
      <c r="C53" s="8">
        <v>0</v>
      </c>
      <c r="D53" s="8">
        <v>0</v>
      </c>
      <c r="E53" s="7">
        <v>0</v>
      </c>
      <c r="F53" s="27"/>
      <c r="G53" s="5"/>
      <c r="H53" s="10"/>
      <c r="I53" s="10"/>
      <c r="J53" s="10"/>
    </row>
    <row r="54" ht="16.95" customHeight="1" spans="1:10">
      <c r="A54" s="27">
        <v>103060498</v>
      </c>
      <c r="B54" s="5" t="s">
        <v>2631</v>
      </c>
      <c r="C54" s="8">
        <v>0</v>
      </c>
      <c r="D54" s="8">
        <v>0</v>
      </c>
      <c r="E54" s="7">
        <v>0</v>
      </c>
      <c r="F54" s="27"/>
      <c r="G54" s="5"/>
      <c r="H54" s="10"/>
      <c r="I54" s="10"/>
      <c r="J54" s="10"/>
    </row>
    <row r="55" ht="16.95" customHeight="1" spans="1:10">
      <c r="A55" s="27">
        <v>1030698</v>
      </c>
      <c r="B55" s="21" t="s">
        <v>2632</v>
      </c>
      <c r="C55" s="8">
        <v>0</v>
      </c>
      <c r="D55" s="8">
        <v>0</v>
      </c>
      <c r="E55" s="7">
        <v>0</v>
      </c>
      <c r="F55" s="27"/>
      <c r="G55" s="5"/>
      <c r="H55" s="10"/>
      <c r="I55" s="10"/>
      <c r="J55" s="10"/>
    </row>
  </sheetData>
  <mergeCells count="3">
    <mergeCell ref="A1:J1"/>
    <mergeCell ref="A2:J2"/>
    <mergeCell ref="A3:J3"/>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
  <sheetViews>
    <sheetView showGridLines="0" showZeros="0" zoomScaleSheetLayoutView="60" workbookViewId="0">
      <selection activeCell="A1" sqref="A1:D1"/>
    </sheetView>
  </sheetViews>
  <sheetFormatPr defaultColWidth="12.1833333333333" defaultRowHeight="15.55" customHeight="1" outlineLevelCol="3"/>
  <cols>
    <col min="1" max="1" width="34.25" customWidth="1"/>
    <col min="2" max="2" width="25.9833333333333" customWidth="1"/>
    <col min="3" max="3" width="34.25" customWidth="1"/>
    <col min="4" max="4" width="25.9833333333333" customWidth="1"/>
    <col min="5" max="16384" width="12.1833333333333" customWidth="1"/>
  </cols>
  <sheetData>
    <row r="1" ht="34" customHeight="1" spans="1:4">
      <c r="A1" s="13" t="s">
        <v>2633</v>
      </c>
      <c r="B1" s="13"/>
      <c r="C1" s="13"/>
      <c r="D1" s="13"/>
    </row>
    <row r="2" ht="17" customHeight="1" spans="1:4">
      <c r="A2" s="14" t="s">
        <v>73</v>
      </c>
      <c r="B2" s="14"/>
      <c r="C2" s="14"/>
      <c r="D2" s="14"/>
    </row>
    <row r="3" ht="17" customHeight="1" spans="1:4">
      <c r="A3" s="14" t="s">
        <v>758</v>
      </c>
      <c r="B3" s="14"/>
      <c r="C3" s="14"/>
      <c r="D3" s="14"/>
    </row>
    <row r="4" ht="16.95" customHeight="1" spans="1:4">
      <c r="A4" s="4" t="s">
        <v>1867</v>
      </c>
      <c r="B4" s="4" t="s">
        <v>99</v>
      </c>
      <c r="C4" s="4" t="s">
        <v>1867</v>
      </c>
      <c r="D4" s="4" t="s">
        <v>99</v>
      </c>
    </row>
    <row r="5" ht="16.95" customHeight="1" spans="1:4">
      <c r="A5" s="5" t="s">
        <v>2560</v>
      </c>
      <c r="B5" s="6">
        <f>'L14'!E5</f>
        <v>0</v>
      </c>
      <c r="C5" s="5" t="s">
        <v>2561</v>
      </c>
      <c r="D5" s="6">
        <f>'L14'!J5</f>
        <v>11339</v>
      </c>
    </row>
    <row r="6" ht="16.95" customHeight="1" spans="1:4">
      <c r="A6" s="5" t="s">
        <v>2634</v>
      </c>
      <c r="B6" s="8">
        <v>3497</v>
      </c>
      <c r="C6" s="5" t="s">
        <v>2635</v>
      </c>
      <c r="D6" s="8">
        <v>0</v>
      </c>
    </row>
    <row r="7" ht="16.95" customHeight="1" spans="1:4">
      <c r="A7" s="5" t="s">
        <v>2636</v>
      </c>
      <c r="B7" s="8">
        <v>0</v>
      </c>
      <c r="C7" s="5" t="s">
        <v>2637</v>
      </c>
      <c r="D7" s="8">
        <v>0</v>
      </c>
    </row>
    <row r="8" ht="16.95" customHeight="1" spans="1:4">
      <c r="A8" s="5" t="s">
        <v>2638</v>
      </c>
      <c r="B8" s="11">
        <v>7934</v>
      </c>
      <c r="C8" s="5" t="s">
        <v>2639</v>
      </c>
      <c r="D8" s="7">
        <v>0</v>
      </c>
    </row>
    <row r="9" ht="16.95" customHeight="1" spans="1:4">
      <c r="A9" s="5" t="s">
        <v>2640</v>
      </c>
      <c r="B9" s="8">
        <v>0</v>
      </c>
      <c r="C9" s="5" t="s">
        <v>2641</v>
      </c>
      <c r="D9" s="8">
        <v>0</v>
      </c>
    </row>
    <row r="10" ht="16.95" customHeight="1" spans="1:4">
      <c r="A10" s="5" t="s">
        <v>2642</v>
      </c>
      <c r="B10" s="8">
        <v>0</v>
      </c>
      <c r="C10" s="5" t="s">
        <v>2643</v>
      </c>
      <c r="D10" s="8">
        <v>0</v>
      </c>
    </row>
    <row r="11" ht="16.95" customHeight="1" spans="1:4">
      <c r="A11" s="5"/>
      <c r="B11" s="22"/>
      <c r="C11" s="5" t="s">
        <v>2644</v>
      </c>
      <c r="D11" s="6">
        <f>B12-SUM(D5:D10)</f>
        <v>92</v>
      </c>
    </row>
    <row r="12" ht="16.95" customHeight="1" spans="1:4">
      <c r="A12" s="4" t="s">
        <v>2041</v>
      </c>
      <c r="B12" s="6">
        <f>SUM(B5:B10)</f>
        <v>11431</v>
      </c>
      <c r="C12" s="4" t="s">
        <v>2042</v>
      </c>
      <c r="D12" s="6">
        <f>SUM(D5:D11)</f>
        <v>11431</v>
      </c>
    </row>
  </sheetData>
  <mergeCells count="3">
    <mergeCell ref="A1:D1"/>
    <mergeCell ref="A2:D2"/>
    <mergeCell ref="A3:D3"/>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showGridLines="0" showZeros="0" zoomScaleSheetLayoutView="60" workbookViewId="0">
      <selection activeCell="A1" sqref="A1"/>
    </sheetView>
  </sheetViews>
  <sheetFormatPr defaultColWidth="12.1833333333333" defaultRowHeight="15.55" customHeight="1" outlineLevelCol="4"/>
  <cols>
    <col min="1" max="5" width="21.6333333333333" customWidth="1"/>
    <col min="6" max="16384" width="12.1833333333333" customWidth="1"/>
  </cols>
  <sheetData>
    <row r="1" ht="19.8" customHeight="1" spans="1:5">
      <c r="A1" s="28"/>
      <c r="B1" s="28"/>
      <c r="C1" s="28"/>
      <c r="D1" s="28"/>
      <c r="E1" s="28"/>
    </row>
    <row r="2" ht="19.8" customHeight="1" spans="1:5">
      <c r="A2" s="28"/>
      <c r="B2" s="28"/>
      <c r="C2" s="28"/>
      <c r="D2" s="28"/>
      <c r="E2" s="28"/>
    </row>
    <row r="3" ht="19.8" customHeight="1" spans="1:5">
      <c r="A3" s="28"/>
      <c r="B3" s="28"/>
      <c r="C3" s="28"/>
      <c r="D3" s="28"/>
      <c r="E3" s="28"/>
    </row>
    <row r="4" ht="19.8" customHeight="1" spans="1:5">
      <c r="A4" s="28"/>
      <c r="B4" s="28"/>
      <c r="C4" s="28"/>
      <c r="D4" s="28"/>
      <c r="E4" s="28"/>
    </row>
    <row r="5" ht="19.8" customHeight="1" spans="1:5">
      <c r="A5" s="28"/>
      <c r="B5" s="28"/>
      <c r="C5" s="28"/>
      <c r="D5" s="28"/>
      <c r="E5" s="28"/>
    </row>
    <row r="6" ht="19.8" customHeight="1" spans="1:5">
      <c r="A6" s="28"/>
      <c r="B6" s="28"/>
      <c r="C6" s="28"/>
      <c r="D6" s="28"/>
      <c r="E6" s="28"/>
    </row>
    <row r="7" ht="19.8" customHeight="1" spans="1:5">
      <c r="A7" s="28"/>
      <c r="B7" s="28"/>
      <c r="C7" s="28"/>
      <c r="D7" s="28"/>
      <c r="E7" s="28"/>
    </row>
    <row r="8" ht="19.8" customHeight="1" spans="1:5">
      <c r="A8" s="28"/>
      <c r="B8" s="28"/>
      <c r="C8" s="28"/>
      <c r="D8" s="28"/>
      <c r="E8" s="28"/>
    </row>
    <row r="9" ht="41.25" customHeight="1" spans="1:5">
      <c r="A9" s="29" t="s">
        <v>2645</v>
      </c>
      <c r="B9" s="29"/>
      <c r="C9" s="29"/>
      <c r="D9" s="29"/>
      <c r="E9" s="29"/>
    </row>
    <row r="10" ht="19.8" customHeight="1" spans="1:5">
      <c r="A10" s="28"/>
      <c r="B10" s="28"/>
      <c r="C10" s="28"/>
      <c r="D10" s="28"/>
      <c r="E10" s="28"/>
    </row>
    <row r="11" ht="19.8" customHeight="1" spans="1:5">
      <c r="A11" s="28"/>
      <c r="B11" s="28"/>
      <c r="C11" s="28"/>
      <c r="D11" s="28"/>
      <c r="E11" s="28"/>
    </row>
    <row r="12" ht="19.8" customHeight="1" spans="1:5">
      <c r="A12" s="28"/>
      <c r="B12" s="28"/>
      <c r="C12" s="28"/>
      <c r="D12" s="28"/>
      <c r="E12" s="28"/>
    </row>
    <row r="13" ht="19.8" customHeight="1" spans="1:5">
      <c r="A13" s="28"/>
      <c r="B13" s="28"/>
      <c r="C13" s="28"/>
      <c r="D13" s="28"/>
      <c r="E13" s="28"/>
    </row>
    <row r="14" ht="19.8" customHeight="1" spans="1:5">
      <c r="A14" s="28"/>
      <c r="B14" s="28"/>
      <c r="C14" s="28"/>
      <c r="D14" s="28"/>
      <c r="E14" s="28"/>
    </row>
    <row r="15" ht="19.8" customHeight="1" spans="1:5">
      <c r="A15" s="28"/>
      <c r="B15" s="28"/>
      <c r="C15" s="28"/>
      <c r="D15" s="28"/>
      <c r="E15" s="28"/>
    </row>
    <row r="16" ht="19.8" customHeight="1" spans="1:5">
      <c r="A16" s="28"/>
      <c r="B16" s="28"/>
      <c r="C16" s="28"/>
      <c r="D16" s="28"/>
      <c r="E16" s="28"/>
    </row>
    <row r="17" ht="19.8" customHeight="1" spans="1:5">
      <c r="A17" s="28"/>
      <c r="B17" s="28"/>
      <c r="C17" s="28"/>
      <c r="D17" s="28"/>
      <c r="E17" s="28"/>
    </row>
    <row r="18" ht="19.8" customHeight="1" spans="1:5">
      <c r="A18" s="28"/>
      <c r="B18" s="28"/>
      <c r="C18" s="28"/>
      <c r="D18" s="28"/>
      <c r="E18" s="28"/>
    </row>
    <row r="19" ht="19.8" customHeight="1" spans="1:5">
      <c r="A19" s="28"/>
      <c r="B19" s="28"/>
      <c r="C19" s="28"/>
      <c r="D19" s="28"/>
      <c r="E19" s="28"/>
    </row>
    <row r="20" ht="19.8" customHeight="1" spans="1:5">
      <c r="A20" s="28"/>
      <c r="B20" s="28"/>
      <c r="C20" s="28"/>
      <c r="D20" s="28"/>
      <c r="E20" s="28"/>
    </row>
  </sheetData>
  <mergeCells count="1">
    <mergeCell ref="A9:E9"/>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showGridLines="0" showZeros="0" zoomScaleSheetLayoutView="60" workbookViewId="0">
      <selection activeCell="A1" sqref="A1:I1"/>
    </sheetView>
  </sheetViews>
  <sheetFormatPr defaultColWidth="12.1833333333333" defaultRowHeight="15.55" customHeight="1"/>
  <cols>
    <col min="1" max="1" width="30" customWidth="1"/>
    <col min="2" max="2" width="13.125" customWidth="1"/>
    <col min="3" max="3" width="12.125" customWidth="1"/>
    <col min="4" max="4" width="12.5" customWidth="1"/>
    <col min="5" max="5" width="13.125" customWidth="1"/>
    <col min="6" max="6" width="12.25" customWidth="1"/>
    <col min="7" max="7" width="11.875" customWidth="1"/>
    <col min="8" max="9" width="12.625" customWidth="1"/>
    <col min="10" max="16384" width="12.1833333333333" customWidth="1"/>
  </cols>
  <sheetData>
    <row r="1" ht="34" customHeight="1" spans="1:9">
      <c r="A1" s="13" t="s">
        <v>2646</v>
      </c>
      <c r="B1" s="13"/>
      <c r="C1" s="13"/>
      <c r="D1" s="13"/>
      <c r="E1" s="13"/>
      <c r="F1" s="13"/>
      <c r="G1" s="13"/>
      <c r="H1" s="13"/>
      <c r="I1" s="13"/>
    </row>
    <row r="2" ht="16.95" customHeight="1" spans="1:9">
      <c r="A2" s="14" t="s">
        <v>75</v>
      </c>
      <c r="B2" s="14"/>
      <c r="C2" s="14"/>
      <c r="D2" s="14"/>
      <c r="E2" s="14"/>
      <c r="F2" s="14"/>
      <c r="G2" s="14"/>
      <c r="H2" s="14"/>
      <c r="I2" s="14"/>
    </row>
    <row r="3" ht="16.95" customHeight="1" spans="1:9">
      <c r="A3" s="14" t="s">
        <v>758</v>
      </c>
      <c r="B3" s="14"/>
      <c r="C3" s="14"/>
      <c r="D3" s="14"/>
      <c r="E3" s="14"/>
      <c r="F3" s="14"/>
      <c r="G3" s="14"/>
      <c r="H3" s="14"/>
      <c r="I3" s="14"/>
    </row>
    <row r="4" ht="43.5" customHeight="1" spans="1:9">
      <c r="A4" s="4" t="s">
        <v>2647</v>
      </c>
      <c r="B4" s="19" t="s">
        <v>2648</v>
      </c>
      <c r="C4" s="19" t="s">
        <v>2649</v>
      </c>
      <c r="D4" s="19" t="s">
        <v>2650</v>
      </c>
      <c r="E4" s="19" t="s">
        <v>2651</v>
      </c>
      <c r="F4" s="19" t="s">
        <v>2652</v>
      </c>
      <c r="G4" s="19" t="s">
        <v>2653</v>
      </c>
      <c r="H4" s="19" t="s">
        <v>2654</v>
      </c>
      <c r="I4" s="19" t="s">
        <v>2655</v>
      </c>
    </row>
    <row r="5" ht="16.95" customHeight="1" spans="1:9">
      <c r="A5" s="21" t="s">
        <v>2656</v>
      </c>
      <c r="B5" s="6">
        <f t="shared" ref="B5:B19" si="0">SUM(C5:I5)</f>
        <v>32250</v>
      </c>
      <c r="C5" s="8">
        <v>0</v>
      </c>
      <c r="D5" s="8">
        <v>6123</v>
      </c>
      <c r="E5" s="8">
        <v>26127</v>
      </c>
      <c r="F5" s="8">
        <v>0</v>
      </c>
      <c r="G5" s="8">
        <v>0</v>
      </c>
      <c r="H5" s="8">
        <v>0</v>
      </c>
      <c r="I5" s="8">
        <v>0</v>
      </c>
    </row>
    <row r="6" ht="16.95" customHeight="1" spans="1:9">
      <c r="A6" s="5" t="s">
        <v>2657</v>
      </c>
      <c r="B6" s="6">
        <f t="shared" si="0"/>
        <v>14852</v>
      </c>
      <c r="C6" s="8">
        <v>0</v>
      </c>
      <c r="D6" s="8">
        <v>1887</v>
      </c>
      <c r="E6" s="8">
        <v>12965</v>
      </c>
      <c r="F6" s="8">
        <v>0</v>
      </c>
      <c r="G6" s="8">
        <v>0</v>
      </c>
      <c r="H6" s="8">
        <v>0</v>
      </c>
      <c r="I6" s="8">
        <v>0</v>
      </c>
    </row>
    <row r="7" customHeight="1" spans="1:9">
      <c r="A7" s="5" t="s">
        <v>2658</v>
      </c>
      <c r="B7" s="6">
        <f t="shared" si="0"/>
        <v>266</v>
      </c>
      <c r="C7" s="8">
        <v>0</v>
      </c>
      <c r="D7" s="8">
        <v>251</v>
      </c>
      <c r="E7" s="8">
        <v>15</v>
      </c>
      <c r="F7" s="8">
        <v>0</v>
      </c>
      <c r="G7" s="8">
        <v>0</v>
      </c>
      <c r="H7" s="8">
        <v>0</v>
      </c>
      <c r="I7" s="8">
        <v>0</v>
      </c>
    </row>
    <row r="8" customHeight="1" spans="1:9">
      <c r="A8" s="5" t="s">
        <v>2659</v>
      </c>
      <c r="B8" s="6">
        <f t="shared" si="0"/>
        <v>6358</v>
      </c>
      <c r="C8" s="8">
        <v>0</v>
      </c>
      <c r="D8" s="8">
        <v>3967</v>
      </c>
      <c r="E8" s="8">
        <v>2391</v>
      </c>
      <c r="F8" s="8">
        <v>0</v>
      </c>
      <c r="G8" s="8">
        <v>0</v>
      </c>
      <c r="H8" s="8">
        <v>0</v>
      </c>
      <c r="I8" s="8">
        <v>0</v>
      </c>
    </row>
    <row r="9" ht="16.95" customHeight="1" spans="1:9">
      <c r="A9" s="5" t="s">
        <v>2660</v>
      </c>
      <c r="B9" s="6">
        <f t="shared" si="0"/>
        <v>2</v>
      </c>
      <c r="C9" s="8">
        <v>0</v>
      </c>
      <c r="D9" s="8">
        <v>2</v>
      </c>
      <c r="E9" s="8">
        <v>0</v>
      </c>
      <c r="F9" s="8">
        <v>0</v>
      </c>
      <c r="G9" s="8">
        <v>0</v>
      </c>
      <c r="H9" s="8">
        <v>0</v>
      </c>
      <c r="I9" s="8">
        <v>0</v>
      </c>
    </row>
    <row r="10" ht="16.95" customHeight="1" spans="1:9">
      <c r="A10" s="5" t="s">
        <v>2661</v>
      </c>
      <c r="B10" s="6">
        <f t="shared" si="0"/>
        <v>10560</v>
      </c>
      <c r="C10" s="8">
        <v>0</v>
      </c>
      <c r="D10" s="8">
        <v>0</v>
      </c>
      <c r="E10" s="8">
        <v>10560</v>
      </c>
      <c r="F10" s="8">
        <v>0</v>
      </c>
      <c r="G10" s="8">
        <v>0</v>
      </c>
      <c r="H10" s="8">
        <v>0</v>
      </c>
      <c r="I10" s="8">
        <v>0</v>
      </c>
    </row>
    <row r="11" ht="16.95" customHeight="1" spans="1:9">
      <c r="A11" s="5" t="s">
        <v>2662</v>
      </c>
      <c r="B11" s="6">
        <f t="shared" si="0"/>
        <v>199</v>
      </c>
      <c r="C11" s="8">
        <v>0</v>
      </c>
      <c r="D11" s="8">
        <v>3</v>
      </c>
      <c r="E11" s="8">
        <v>196</v>
      </c>
      <c r="F11" s="8">
        <v>0</v>
      </c>
      <c r="G11" s="8">
        <v>0</v>
      </c>
      <c r="H11" s="8">
        <v>0</v>
      </c>
      <c r="I11" s="8">
        <v>0</v>
      </c>
    </row>
    <row r="12" customHeight="1" spans="1:9">
      <c r="A12" s="5" t="s">
        <v>2663</v>
      </c>
      <c r="B12" s="6">
        <f t="shared" si="0"/>
        <v>0</v>
      </c>
      <c r="C12" s="8">
        <v>0</v>
      </c>
      <c r="D12" s="8">
        <v>0</v>
      </c>
      <c r="E12" s="8">
        <v>0</v>
      </c>
      <c r="F12" s="8">
        <v>0</v>
      </c>
      <c r="G12" s="8">
        <v>0</v>
      </c>
      <c r="H12" s="8">
        <v>0</v>
      </c>
      <c r="I12" s="8">
        <v>0</v>
      </c>
    </row>
    <row r="13" ht="16.95" customHeight="1" spans="1:9">
      <c r="A13" s="21" t="s">
        <v>2664</v>
      </c>
      <c r="B13" s="6">
        <f t="shared" si="0"/>
        <v>23503</v>
      </c>
      <c r="C13" s="8">
        <v>0</v>
      </c>
      <c r="D13" s="8">
        <v>4128</v>
      </c>
      <c r="E13" s="8">
        <v>19375</v>
      </c>
      <c r="F13" s="8">
        <v>0</v>
      </c>
      <c r="G13" s="8">
        <v>0</v>
      </c>
      <c r="H13" s="8">
        <v>0</v>
      </c>
      <c r="I13" s="8">
        <v>0</v>
      </c>
    </row>
    <row r="14" ht="16.95" customHeight="1" spans="1:9">
      <c r="A14" s="5" t="s">
        <v>2665</v>
      </c>
      <c r="B14" s="6">
        <f t="shared" si="0"/>
        <v>23474</v>
      </c>
      <c r="C14" s="8">
        <v>0</v>
      </c>
      <c r="D14" s="8">
        <v>4122</v>
      </c>
      <c r="E14" s="8">
        <v>19352</v>
      </c>
      <c r="F14" s="8">
        <v>0</v>
      </c>
      <c r="G14" s="8">
        <v>0</v>
      </c>
      <c r="H14" s="8">
        <v>0</v>
      </c>
      <c r="I14" s="8">
        <v>0</v>
      </c>
    </row>
    <row r="15" ht="16.95" customHeight="1" spans="1:9">
      <c r="A15" s="5" t="s">
        <v>2666</v>
      </c>
      <c r="B15" s="6">
        <f t="shared" si="0"/>
        <v>0</v>
      </c>
      <c r="C15" s="8">
        <v>0</v>
      </c>
      <c r="D15" s="8">
        <v>0</v>
      </c>
      <c r="E15" s="8">
        <v>0</v>
      </c>
      <c r="F15" s="8">
        <v>0</v>
      </c>
      <c r="G15" s="8">
        <v>0</v>
      </c>
      <c r="H15" s="8">
        <v>0</v>
      </c>
      <c r="I15" s="8">
        <v>0</v>
      </c>
    </row>
    <row r="16" ht="16.95" customHeight="1" spans="1:9">
      <c r="A16" s="5" t="s">
        <v>2667</v>
      </c>
      <c r="B16" s="6">
        <f t="shared" si="0"/>
        <v>29</v>
      </c>
      <c r="C16" s="8">
        <v>0</v>
      </c>
      <c r="D16" s="8">
        <v>6</v>
      </c>
      <c r="E16" s="8">
        <v>23</v>
      </c>
      <c r="F16" s="8">
        <v>0</v>
      </c>
      <c r="G16" s="8">
        <v>0</v>
      </c>
      <c r="H16" s="8">
        <v>0</v>
      </c>
      <c r="I16" s="8">
        <v>0</v>
      </c>
    </row>
    <row r="17" customHeight="1" spans="1:9">
      <c r="A17" s="5" t="s">
        <v>2668</v>
      </c>
      <c r="B17" s="6">
        <f t="shared" si="0"/>
        <v>0</v>
      </c>
      <c r="C17" s="8">
        <v>0</v>
      </c>
      <c r="D17" s="8">
        <v>0</v>
      </c>
      <c r="E17" s="8">
        <v>0</v>
      </c>
      <c r="F17" s="8">
        <v>0</v>
      </c>
      <c r="G17" s="8">
        <v>0</v>
      </c>
      <c r="H17" s="8">
        <v>0</v>
      </c>
      <c r="I17" s="8">
        <v>0</v>
      </c>
    </row>
    <row r="18" ht="16.95" customHeight="1" spans="1:9">
      <c r="A18" s="21" t="s">
        <v>2669</v>
      </c>
      <c r="B18" s="6">
        <f t="shared" si="0"/>
        <v>8747</v>
      </c>
      <c r="C18" s="6">
        <f t="shared" ref="C18:I18" si="1">SUM(C5)-SUM(C13)</f>
        <v>0</v>
      </c>
      <c r="D18" s="6">
        <f t="shared" si="1"/>
        <v>1995</v>
      </c>
      <c r="E18" s="6">
        <f t="shared" si="1"/>
        <v>6752</v>
      </c>
      <c r="F18" s="6">
        <f t="shared" si="1"/>
        <v>0</v>
      </c>
      <c r="G18" s="6">
        <f t="shared" si="1"/>
        <v>0</v>
      </c>
      <c r="H18" s="6">
        <f t="shared" si="1"/>
        <v>0</v>
      </c>
      <c r="I18" s="6">
        <f t="shared" si="1"/>
        <v>0</v>
      </c>
    </row>
    <row r="19" ht="16.95" customHeight="1" spans="1:9">
      <c r="A19" s="21" t="s">
        <v>2670</v>
      </c>
      <c r="B19" s="6">
        <f t="shared" si="0"/>
        <v>14652</v>
      </c>
      <c r="C19" s="8">
        <v>0</v>
      </c>
      <c r="D19" s="8">
        <v>14652</v>
      </c>
      <c r="E19" s="8">
        <v>0</v>
      </c>
      <c r="F19" s="8">
        <v>0</v>
      </c>
      <c r="G19" s="8">
        <v>0</v>
      </c>
      <c r="H19" s="8">
        <v>0</v>
      </c>
      <c r="I19" s="8">
        <v>0</v>
      </c>
    </row>
  </sheetData>
  <mergeCells count="3">
    <mergeCell ref="A1:I1"/>
    <mergeCell ref="A2:I2"/>
    <mergeCell ref="A3:I3"/>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5"/>
  <sheetViews>
    <sheetView showGridLines="0" showZeros="0" zoomScaleSheetLayoutView="60" workbookViewId="0">
      <selection activeCell="A1" sqref="A1:E1"/>
    </sheetView>
  </sheetViews>
  <sheetFormatPr defaultColWidth="12.1833333333333" defaultRowHeight="16.95" customHeight="1" outlineLevelCol="4"/>
  <cols>
    <col min="1" max="1" width="33.8666666666667" customWidth="1"/>
    <col min="2" max="5" width="18.5166666666667" customWidth="1"/>
    <col min="6" max="16384" width="12.1833333333333" customWidth="1"/>
  </cols>
  <sheetData>
    <row r="1" ht="34.5" customHeight="1" spans="1:5">
      <c r="A1" s="13" t="s">
        <v>2671</v>
      </c>
      <c r="B1" s="13"/>
      <c r="C1" s="13"/>
      <c r="D1" s="13"/>
      <c r="E1" s="13"/>
    </row>
    <row r="2" ht="17" customHeight="1" spans="1:5">
      <c r="A2" s="14" t="s">
        <v>78</v>
      </c>
      <c r="B2" s="14"/>
      <c r="C2" s="14"/>
      <c r="D2" s="14"/>
      <c r="E2" s="14"/>
    </row>
    <row r="3" ht="17" customHeight="1" spans="1:5">
      <c r="A3" s="14" t="s">
        <v>758</v>
      </c>
      <c r="B3" s="14"/>
      <c r="C3" s="14"/>
      <c r="D3" s="14"/>
      <c r="E3" s="14"/>
    </row>
    <row r="4" ht="17" customHeight="1" spans="1:5">
      <c r="A4" s="4" t="s">
        <v>2672</v>
      </c>
      <c r="B4" s="4" t="s">
        <v>2673</v>
      </c>
      <c r="C4" s="4"/>
      <c r="D4" s="4" t="s">
        <v>2674</v>
      </c>
      <c r="E4" s="4"/>
    </row>
    <row r="5" ht="17" customHeight="1" spans="1:5">
      <c r="A5" s="4"/>
      <c r="B5" s="4" t="s">
        <v>2648</v>
      </c>
      <c r="C5" s="4" t="s">
        <v>2675</v>
      </c>
      <c r="D5" s="4" t="s">
        <v>2648</v>
      </c>
      <c r="E5" s="4" t="s">
        <v>2676</v>
      </c>
    </row>
    <row r="6" ht="17" customHeight="1" spans="1:5">
      <c r="A6" s="21" t="s">
        <v>2677</v>
      </c>
      <c r="B6" s="6">
        <f>SUM(B7:B16,B18:B22)</f>
        <v>18881</v>
      </c>
      <c r="C6" s="6">
        <f>SUM(C7:C16,C18:C22)</f>
        <v>18881</v>
      </c>
      <c r="D6" s="6">
        <f>SUM(D7:D16,D18:D22)</f>
        <v>12531</v>
      </c>
      <c r="E6" s="6">
        <f>SUM(E7:E16,E18:E22)</f>
        <v>12531</v>
      </c>
    </row>
    <row r="7" ht="17" customHeight="1" spans="1:5">
      <c r="A7" s="5" t="s">
        <v>2678</v>
      </c>
      <c r="B7" s="11">
        <v>12706</v>
      </c>
      <c r="C7" s="8">
        <v>12706</v>
      </c>
      <c r="D7" s="7">
        <v>6424</v>
      </c>
      <c r="E7" s="8">
        <v>6424</v>
      </c>
    </row>
    <row r="8" ht="17" customHeight="1" spans="1:5">
      <c r="A8" s="5" t="s">
        <v>2679</v>
      </c>
      <c r="B8" s="11">
        <v>0</v>
      </c>
      <c r="C8" s="8">
        <v>0</v>
      </c>
      <c r="D8" s="7">
        <v>0</v>
      </c>
      <c r="E8" s="8">
        <v>0</v>
      </c>
    </row>
    <row r="9" ht="17" customHeight="1" spans="1:5">
      <c r="A9" s="5" t="s">
        <v>2680</v>
      </c>
      <c r="B9" s="11">
        <v>4685</v>
      </c>
      <c r="C9" s="8">
        <v>4685</v>
      </c>
      <c r="D9" s="7">
        <v>4671</v>
      </c>
      <c r="E9" s="8">
        <v>4671</v>
      </c>
    </row>
    <row r="10" ht="17" customHeight="1" spans="1:5">
      <c r="A10" s="5" t="s">
        <v>2681</v>
      </c>
      <c r="B10" s="11">
        <v>0</v>
      </c>
      <c r="C10" s="8">
        <v>0</v>
      </c>
      <c r="D10" s="7">
        <v>0</v>
      </c>
      <c r="E10" s="8">
        <v>0</v>
      </c>
    </row>
    <row r="11" ht="17" customHeight="1" spans="1:5">
      <c r="A11" s="5" t="s">
        <v>2682</v>
      </c>
      <c r="B11" s="11">
        <v>0</v>
      </c>
      <c r="C11" s="8">
        <v>0</v>
      </c>
      <c r="D11" s="7">
        <v>0</v>
      </c>
      <c r="E11" s="8">
        <v>0</v>
      </c>
    </row>
    <row r="12" ht="17" customHeight="1" spans="1:5">
      <c r="A12" s="5" t="s">
        <v>2683</v>
      </c>
      <c r="B12" s="8">
        <v>0</v>
      </c>
      <c r="C12" s="8">
        <v>0</v>
      </c>
      <c r="D12" s="8">
        <v>0</v>
      </c>
      <c r="E12" s="8">
        <v>0</v>
      </c>
    </row>
    <row r="13" ht="17" customHeight="1" spans="1:5">
      <c r="A13" s="5" t="s">
        <v>2684</v>
      </c>
      <c r="B13" s="8">
        <v>0</v>
      </c>
      <c r="C13" s="8">
        <v>0</v>
      </c>
      <c r="D13" s="8">
        <v>0</v>
      </c>
      <c r="E13" s="8">
        <v>0</v>
      </c>
    </row>
    <row r="14" ht="17" customHeight="1" spans="1:5">
      <c r="A14" s="5" t="s">
        <v>2685</v>
      </c>
      <c r="B14" s="8">
        <v>1490</v>
      </c>
      <c r="C14" s="8">
        <v>1490</v>
      </c>
      <c r="D14" s="8">
        <v>1436</v>
      </c>
      <c r="E14" s="8">
        <v>1436</v>
      </c>
    </row>
    <row r="15" ht="17" customHeight="1" spans="1:5">
      <c r="A15" s="5" t="s">
        <v>2686</v>
      </c>
      <c r="B15" s="8">
        <v>0</v>
      </c>
      <c r="C15" s="8">
        <v>0</v>
      </c>
      <c r="D15" s="8">
        <v>0</v>
      </c>
      <c r="E15" s="8">
        <v>0</v>
      </c>
    </row>
    <row r="16" ht="17" customHeight="1" spans="1:5">
      <c r="A16" s="5" t="s">
        <v>2687</v>
      </c>
      <c r="B16" s="8">
        <v>0</v>
      </c>
      <c r="C16" s="8">
        <v>0</v>
      </c>
      <c r="D16" s="8">
        <v>0</v>
      </c>
      <c r="E16" s="8">
        <v>0</v>
      </c>
    </row>
    <row r="17" ht="17" customHeight="1" spans="1:5">
      <c r="A17" s="5" t="s">
        <v>2688</v>
      </c>
      <c r="B17" s="8">
        <v>0</v>
      </c>
      <c r="C17" s="8">
        <v>0</v>
      </c>
      <c r="D17" s="8">
        <v>0</v>
      </c>
      <c r="E17" s="8">
        <v>0</v>
      </c>
    </row>
    <row r="18" ht="17" customHeight="1" spans="1:5">
      <c r="A18" s="5" t="s">
        <v>2689</v>
      </c>
      <c r="B18" s="8">
        <v>0</v>
      </c>
      <c r="C18" s="8">
        <v>0</v>
      </c>
      <c r="D18" s="8">
        <v>0</v>
      </c>
      <c r="E18" s="8">
        <v>0</v>
      </c>
    </row>
    <row r="19" ht="17" customHeight="1" spans="1:5">
      <c r="A19" s="5" t="s">
        <v>2690</v>
      </c>
      <c r="B19" s="8">
        <v>0</v>
      </c>
      <c r="C19" s="8">
        <v>0</v>
      </c>
      <c r="D19" s="8">
        <v>0</v>
      </c>
      <c r="E19" s="8">
        <v>0</v>
      </c>
    </row>
    <row r="20" ht="17" customHeight="1" spans="1:5">
      <c r="A20" s="5" t="s">
        <v>2691</v>
      </c>
      <c r="B20" s="8">
        <v>0</v>
      </c>
      <c r="C20" s="8">
        <v>0</v>
      </c>
      <c r="D20" s="8">
        <v>0</v>
      </c>
      <c r="E20" s="8">
        <v>0</v>
      </c>
    </row>
    <row r="21" ht="17" customHeight="1" spans="1:5">
      <c r="A21" s="5" t="s">
        <v>2692</v>
      </c>
      <c r="B21" s="11">
        <v>0</v>
      </c>
      <c r="C21" s="8">
        <v>0</v>
      </c>
      <c r="D21" s="7">
        <v>0</v>
      </c>
      <c r="E21" s="8">
        <v>0</v>
      </c>
    </row>
    <row r="22" ht="17" customHeight="1" spans="1:5">
      <c r="A22" s="5" t="s">
        <v>2693</v>
      </c>
      <c r="B22" s="11">
        <v>0</v>
      </c>
      <c r="C22" s="8">
        <v>0</v>
      </c>
      <c r="D22" s="7">
        <v>0</v>
      </c>
      <c r="E22" s="8">
        <v>0</v>
      </c>
    </row>
    <row r="23" ht="17" customHeight="1" spans="1:5">
      <c r="A23" s="21" t="s">
        <v>2694</v>
      </c>
      <c r="B23" s="6">
        <f>SUM(B24:B26,B29:B36)</f>
        <v>64728</v>
      </c>
      <c r="C23" s="6">
        <f>SUM(C24:C26,C29:C36)</f>
        <v>64728</v>
      </c>
      <c r="D23" s="6">
        <f>SUM(D24:D26,D29:D36)</f>
        <v>70891</v>
      </c>
      <c r="E23" s="6">
        <f>SUM(E24:E26,E29:E36)</f>
        <v>70891</v>
      </c>
    </row>
    <row r="24" ht="17" customHeight="1" spans="1:5">
      <c r="A24" s="5" t="s">
        <v>2695</v>
      </c>
      <c r="B24" s="8">
        <v>0</v>
      </c>
      <c r="C24" s="8">
        <v>0</v>
      </c>
      <c r="D24" s="8">
        <v>0</v>
      </c>
      <c r="E24" s="8">
        <v>0</v>
      </c>
    </row>
    <row r="25" ht="17" customHeight="1" spans="1:5">
      <c r="A25" s="5" t="s">
        <v>2696</v>
      </c>
      <c r="B25" s="11">
        <v>4113</v>
      </c>
      <c r="C25" s="8">
        <v>4113</v>
      </c>
      <c r="D25" s="7">
        <v>3520</v>
      </c>
      <c r="E25" s="8">
        <v>3520</v>
      </c>
    </row>
    <row r="26" ht="17" customHeight="1" spans="1:5">
      <c r="A26" s="5" t="s">
        <v>2697</v>
      </c>
      <c r="B26" s="8">
        <v>-20909</v>
      </c>
      <c r="C26" s="8">
        <v>-20909</v>
      </c>
      <c r="D26" s="8">
        <v>-20956</v>
      </c>
      <c r="E26" s="8">
        <v>-20956</v>
      </c>
    </row>
    <row r="27" ht="17" customHeight="1" spans="1:5">
      <c r="A27" s="5" t="s">
        <v>2698</v>
      </c>
      <c r="B27" s="8">
        <v>82</v>
      </c>
      <c r="C27" s="8">
        <v>82</v>
      </c>
      <c r="D27" s="8">
        <v>27</v>
      </c>
      <c r="E27" s="8">
        <v>27</v>
      </c>
    </row>
    <row r="28" ht="17" customHeight="1" spans="1:5">
      <c r="A28" s="5" t="s">
        <v>2699</v>
      </c>
      <c r="B28" s="8">
        <v>0</v>
      </c>
      <c r="C28" s="8">
        <v>0</v>
      </c>
      <c r="D28" s="8">
        <v>0</v>
      </c>
      <c r="E28" s="8">
        <v>0</v>
      </c>
    </row>
    <row r="29" ht="17" customHeight="1" spans="1:5">
      <c r="A29" s="5" t="s">
        <v>2700</v>
      </c>
      <c r="B29" s="8">
        <v>6277</v>
      </c>
      <c r="C29" s="8">
        <v>6277</v>
      </c>
      <c r="D29" s="8">
        <v>2607</v>
      </c>
      <c r="E29" s="8">
        <v>2607</v>
      </c>
    </row>
    <row r="30" ht="17" customHeight="1" spans="1:5">
      <c r="A30" s="5" t="s">
        <v>2701</v>
      </c>
      <c r="B30" s="8">
        <v>0</v>
      </c>
      <c r="C30" s="8">
        <v>0</v>
      </c>
      <c r="D30" s="8">
        <v>0</v>
      </c>
      <c r="E30" s="8">
        <v>0</v>
      </c>
    </row>
    <row r="31" ht="17" customHeight="1" spans="1:5">
      <c r="A31" s="5" t="s">
        <v>2702</v>
      </c>
      <c r="B31" s="8">
        <v>0</v>
      </c>
      <c r="C31" s="8">
        <v>0</v>
      </c>
      <c r="D31" s="8">
        <v>0</v>
      </c>
      <c r="E31" s="8">
        <v>0</v>
      </c>
    </row>
    <row r="32" ht="17" customHeight="1" spans="1:5">
      <c r="A32" s="5" t="s">
        <v>2703</v>
      </c>
      <c r="B32" s="8">
        <v>0</v>
      </c>
      <c r="C32" s="8">
        <v>0</v>
      </c>
      <c r="D32" s="8">
        <v>0</v>
      </c>
      <c r="E32" s="8">
        <v>0</v>
      </c>
    </row>
    <row r="33" ht="17" customHeight="1" spans="1:5">
      <c r="A33" s="5" t="s">
        <v>2704</v>
      </c>
      <c r="B33" s="8">
        <v>75247</v>
      </c>
      <c r="C33" s="8">
        <v>75247</v>
      </c>
      <c r="D33" s="8">
        <v>85720</v>
      </c>
      <c r="E33" s="8">
        <v>85720</v>
      </c>
    </row>
    <row r="34" ht="17" customHeight="1" spans="1:5">
      <c r="A34" s="5" t="s">
        <v>2705</v>
      </c>
      <c r="B34" s="8">
        <v>0</v>
      </c>
      <c r="C34" s="8">
        <v>0</v>
      </c>
      <c r="D34" s="8">
        <v>0</v>
      </c>
      <c r="E34" s="8">
        <v>0</v>
      </c>
    </row>
    <row r="35" ht="17" customHeight="1" spans="1:5">
      <c r="A35" s="5" t="s">
        <v>2706</v>
      </c>
      <c r="B35" s="8">
        <v>0</v>
      </c>
      <c r="C35" s="8">
        <v>0</v>
      </c>
      <c r="D35" s="8">
        <v>0</v>
      </c>
      <c r="E35" s="8">
        <v>0</v>
      </c>
    </row>
    <row r="36" ht="17" customHeight="1" spans="1:5">
      <c r="A36" s="5" t="s">
        <v>2707</v>
      </c>
      <c r="B36" s="11">
        <v>0</v>
      </c>
      <c r="C36" s="8">
        <v>0</v>
      </c>
      <c r="D36" s="7">
        <v>0</v>
      </c>
      <c r="E36" s="8">
        <v>0</v>
      </c>
    </row>
    <row r="37" ht="17" customHeight="1" spans="1:5">
      <c r="A37" s="21" t="s">
        <v>2708</v>
      </c>
      <c r="B37" s="6">
        <f>SUM(B38:B45)</f>
        <v>-45847</v>
      </c>
      <c r="C37" s="6">
        <f>SUM(C38:C45)</f>
        <v>-45847</v>
      </c>
      <c r="D37" s="6">
        <f>SUM(D38:D45)</f>
        <v>-58360</v>
      </c>
      <c r="E37" s="6">
        <f>SUM(E38:E45)</f>
        <v>-58360</v>
      </c>
    </row>
    <row r="38" ht="17" customHeight="1" spans="1:5">
      <c r="A38" s="5" t="s">
        <v>2709</v>
      </c>
      <c r="B38" s="11">
        <v>10209</v>
      </c>
      <c r="C38" s="8">
        <v>10209</v>
      </c>
      <c r="D38" s="7">
        <v>15158</v>
      </c>
      <c r="E38" s="8">
        <v>15158</v>
      </c>
    </row>
    <row r="39" ht="17" customHeight="1" spans="1:5">
      <c r="A39" s="5" t="s">
        <v>2710</v>
      </c>
      <c r="B39" s="11">
        <v>3275</v>
      </c>
      <c r="C39" s="8">
        <v>3275</v>
      </c>
      <c r="D39" s="7">
        <v>1539</v>
      </c>
      <c r="E39" s="8">
        <v>1539</v>
      </c>
    </row>
    <row r="40" ht="17" customHeight="1" spans="1:5">
      <c r="A40" s="5" t="s">
        <v>2711</v>
      </c>
      <c r="B40" s="11">
        <v>7934</v>
      </c>
      <c r="C40" s="8">
        <v>7934</v>
      </c>
      <c r="D40" s="7">
        <v>92</v>
      </c>
      <c r="E40" s="8">
        <v>92</v>
      </c>
    </row>
    <row r="41" ht="17" customHeight="1" spans="1:5">
      <c r="A41" s="5" t="s">
        <v>2712</v>
      </c>
      <c r="B41" s="11">
        <v>0</v>
      </c>
      <c r="C41" s="8">
        <v>0</v>
      </c>
      <c r="D41" s="7">
        <v>0</v>
      </c>
      <c r="E41" s="8">
        <v>0</v>
      </c>
    </row>
    <row r="42" ht="17" customHeight="1" spans="1:5">
      <c r="A42" s="5" t="s">
        <v>2713</v>
      </c>
      <c r="B42" s="11">
        <v>7972</v>
      </c>
      <c r="C42" s="8">
        <v>7972</v>
      </c>
      <c r="D42" s="7">
        <v>10561</v>
      </c>
      <c r="E42" s="8">
        <v>10561</v>
      </c>
    </row>
    <row r="43" ht="17" customHeight="1" spans="1:5">
      <c r="A43" s="5" t="s">
        <v>2714</v>
      </c>
      <c r="B43" s="11">
        <v>10</v>
      </c>
      <c r="C43" s="8">
        <v>10</v>
      </c>
      <c r="D43" s="7">
        <v>10</v>
      </c>
      <c r="E43" s="8">
        <v>10</v>
      </c>
    </row>
    <row r="44" ht="17" customHeight="1" spans="1:5">
      <c r="A44" s="5" t="s">
        <v>2715</v>
      </c>
      <c r="B44" s="8">
        <v>0</v>
      </c>
      <c r="C44" s="8">
        <v>0</v>
      </c>
      <c r="D44" s="8">
        <v>0</v>
      </c>
      <c r="E44" s="8">
        <v>0</v>
      </c>
    </row>
    <row r="45" ht="17" customHeight="1" spans="1:5">
      <c r="A45" s="5" t="s">
        <v>2716</v>
      </c>
      <c r="B45" s="8">
        <v>-75247</v>
      </c>
      <c r="C45" s="8">
        <v>-75247</v>
      </c>
      <c r="D45" s="8">
        <v>-85720</v>
      </c>
      <c r="E45" s="8">
        <v>-85720</v>
      </c>
    </row>
  </sheetData>
  <mergeCells count="6">
    <mergeCell ref="A1:E1"/>
    <mergeCell ref="A2:E2"/>
    <mergeCell ref="A3:E3"/>
    <mergeCell ref="B4:C4"/>
    <mergeCell ref="D4:E4"/>
    <mergeCell ref="A4:A5"/>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showGridLines="0" showZeros="0" zoomScaleSheetLayoutView="60" workbookViewId="0">
      <selection activeCell="A1" sqref="A1:J1"/>
    </sheetView>
  </sheetViews>
  <sheetFormatPr defaultColWidth="12.1833333333333" defaultRowHeight="16.95" customHeight="1"/>
  <cols>
    <col min="1" max="1" width="33.4916666666667" customWidth="1"/>
    <col min="2" max="10" width="14.75" customWidth="1"/>
    <col min="11" max="16384" width="12.1833333333333" customWidth="1"/>
  </cols>
  <sheetData>
    <row r="1" ht="33.75" customHeight="1" spans="1:10">
      <c r="A1" s="13" t="s">
        <v>2717</v>
      </c>
      <c r="B1" s="13"/>
      <c r="C1" s="13"/>
      <c r="D1" s="13"/>
      <c r="E1" s="13"/>
      <c r="F1" s="13"/>
      <c r="G1" s="13"/>
      <c r="H1" s="13"/>
      <c r="I1" s="13"/>
      <c r="J1" s="13"/>
    </row>
    <row r="2" customHeight="1" spans="1:10">
      <c r="A2" s="14" t="s">
        <v>80</v>
      </c>
      <c r="B2" s="14"/>
      <c r="C2" s="14"/>
      <c r="D2" s="14"/>
      <c r="E2" s="14"/>
      <c r="F2" s="14"/>
      <c r="G2" s="14"/>
      <c r="H2" s="14"/>
      <c r="I2" s="14"/>
      <c r="J2" s="14"/>
    </row>
    <row r="3" customHeight="1" spans="1:10">
      <c r="A3" s="14" t="s">
        <v>96</v>
      </c>
      <c r="B3" s="14"/>
      <c r="C3" s="14"/>
      <c r="D3" s="14"/>
      <c r="E3" s="14"/>
      <c r="F3" s="14"/>
      <c r="G3" s="14"/>
      <c r="H3" s="14"/>
      <c r="I3" s="14"/>
      <c r="J3" s="14"/>
    </row>
    <row r="4" customHeight="1" spans="1:10">
      <c r="A4" s="4" t="s">
        <v>1867</v>
      </c>
      <c r="B4" s="4" t="s">
        <v>2648</v>
      </c>
      <c r="C4" s="4" t="s">
        <v>2718</v>
      </c>
      <c r="D4" s="4"/>
      <c r="E4" s="4"/>
      <c r="F4" s="4"/>
      <c r="G4" s="4"/>
      <c r="H4" s="4" t="s">
        <v>2719</v>
      </c>
      <c r="I4" s="4"/>
      <c r="J4" s="4"/>
    </row>
    <row r="5" customHeight="1" spans="1:10">
      <c r="A5" s="4"/>
      <c r="B5" s="4"/>
      <c r="C5" s="4" t="s">
        <v>2047</v>
      </c>
      <c r="D5" s="4" t="s">
        <v>2720</v>
      </c>
      <c r="E5" s="4" t="s">
        <v>2721</v>
      </c>
      <c r="F5" s="4" t="s">
        <v>2722</v>
      </c>
      <c r="G5" s="4" t="s">
        <v>2723</v>
      </c>
      <c r="H5" s="4" t="s">
        <v>2047</v>
      </c>
      <c r="I5" s="4" t="s">
        <v>2724</v>
      </c>
      <c r="J5" s="4" t="s">
        <v>2725</v>
      </c>
    </row>
    <row r="6" customHeight="1" spans="1:10">
      <c r="A6" s="5" t="s">
        <v>2726</v>
      </c>
      <c r="B6" s="6">
        <f>SUM(C6,H6)</f>
        <v>74753</v>
      </c>
      <c r="C6" s="6">
        <f>SUM(D6:G6)</f>
        <v>53653</v>
      </c>
      <c r="D6" s="11">
        <v>52985</v>
      </c>
      <c r="E6" s="11">
        <v>0</v>
      </c>
      <c r="F6" s="11">
        <v>586</v>
      </c>
      <c r="G6" s="11">
        <v>82</v>
      </c>
      <c r="H6" s="6">
        <f>SUM(I6:J6)</f>
        <v>21100</v>
      </c>
      <c r="I6" s="11">
        <v>21100</v>
      </c>
      <c r="J6" s="11">
        <v>0</v>
      </c>
    </row>
    <row r="7" customHeight="1" spans="1:10">
      <c r="A7" s="5" t="s">
        <v>2727</v>
      </c>
      <c r="B7" s="6">
        <f>C7+H7</f>
        <v>85253</v>
      </c>
      <c r="C7" s="7">
        <v>56653</v>
      </c>
      <c r="D7" s="22"/>
      <c r="E7" s="22"/>
      <c r="F7" s="22"/>
      <c r="G7" s="22"/>
      <c r="H7" s="7">
        <v>28600</v>
      </c>
      <c r="I7" s="22"/>
      <c r="J7" s="22"/>
    </row>
    <row r="8" customHeight="1" spans="1:10">
      <c r="A8" s="5" t="s">
        <v>2728</v>
      </c>
      <c r="B8" s="6">
        <f>C8+H8</f>
        <v>20396</v>
      </c>
      <c r="C8" s="6">
        <f>SUM(D8:F8)</f>
        <v>12896</v>
      </c>
      <c r="D8" s="7">
        <v>12896</v>
      </c>
      <c r="E8" s="7">
        <v>0</v>
      </c>
      <c r="F8" s="7">
        <v>0</v>
      </c>
      <c r="G8" s="22"/>
      <c r="H8" s="6">
        <f>I8</f>
        <v>7500</v>
      </c>
      <c r="I8" s="7">
        <v>7500</v>
      </c>
      <c r="J8" s="22"/>
    </row>
    <row r="9" customHeight="1" spans="1:10">
      <c r="A9" s="5" t="s">
        <v>2729</v>
      </c>
      <c r="B9" s="6">
        <f>C9+H9</f>
        <v>9919</v>
      </c>
      <c r="C9" s="6">
        <f>SUM(D9:G9)</f>
        <v>9919</v>
      </c>
      <c r="D9" s="7">
        <v>9919</v>
      </c>
      <c r="E9" s="7">
        <v>0</v>
      </c>
      <c r="F9" s="7">
        <v>0</v>
      </c>
      <c r="G9" s="7">
        <v>0</v>
      </c>
      <c r="H9" s="6">
        <f>J9+I9</f>
        <v>0</v>
      </c>
      <c r="I9" s="7">
        <v>0</v>
      </c>
      <c r="J9" s="7">
        <v>0</v>
      </c>
    </row>
    <row r="10" customHeight="1" spans="1:10">
      <c r="A10" s="5" t="s">
        <v>2730</v>
      </c>
      <c r="B10" s="6">
        <f>C10+H10</f>
        <v>90</v>
      </c>
      <c r="C10" s="6">
        <f>SUM(D10:G10)</f>
        <v>90</v>
      </c>
      <c r="D10" s="7">
        <v>0</v>
      </c>
      <c r="E10" s="7">
        <v>0</v>
      </c>
      <c r="F10" s="7">
        <v>35</v>
      </c>
      <c r="G10" s="7">
        <v>55</v>
      </c>
      <c r="H10" s="6">
        <f>I10+J10</f>
        <v>0</v>
      </c>
      <c r="I10" s="7">
        <v>0</v>
      </c>
      <c r="J10" s="7">
        <v>0</v>
      </c>
    </row>
    <row r="11" customHeight="1" spans="1:10">
      <c r="A11" s="5" t="s">
        <v>2731</v>
      </c>
      <c r="B11" s="6">
        <f>C11+H11</f>
        <v>85140</v>
      </c>
      <c r="C11" s="6">
        <f>SUM(D11:G11)</f>
        <v>56540</v>
      </c>
      <c r="D11" s="6">
        <f>D6+D8-D9-D10</f>
        <v>55962</v>
      </c>
      <c r="E11" s="6">
        <f>E6+E8-E9-E10</f>
        <v>0</v>
      </c>
      <c r="F11" s="6">
        <f>F6+F8-F9-F10</f>
        <v>551</v>
      </c>
      <c r="G11" s="6">
        <f>G6-G9-G10</f>
        <v>27</v>
      </c>
      <c r="H11" s="6">
        <f>SUM(I11:J11)</f>
        <v>28600</v>
      </c>
      <c r="I11" s="6">
        <f>I8+I6-I9-I10</f>
        <v>28600</v>
      </c>
      <c r="J11" s="6">
        <f>J6-J9-J10</f>
        <v>0</v>
      </c>
    </row>
  </sheetData>
  <mergeCells count="7">
    <mergeCell ref="A1:J1"/>
    <mergeCell ref="A2:J2"/>
    <mergeCell ref="A3:J3"/>
    <mergeCell ref="C4:G4"/>
    <mergeCell ref="H4:J4"/>
    <mergeCell ref="A4:A5"/>
    <mergeCell ref="B4:B5"/>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
  <sheetViews>
    <sheetView showGridLines="0" showZeros="0" zoomScaleSheetLayoutView="60" workbookViewId="0">
      <selection activeCell="A1" sqref="A1:F1"/>
    </sheetView>
  </sheetViews>
  <sheetFormatPr defaultColWidth="12.1833333333333" defaultRowHeight="17" customHeight="1" outlineLevelCol="5"/>
  <cols>
    <col min="1" max="1" width="35.475" customWidth="1"/>
    <col min="2" max="6" width="15.75" customWidth="1"/>
    <col min="7" max="16384" width="12.1833333333333" customWidth="1"/>
  </cols>
  <sheetData>
    <row r="1" ht="42" customHeight="1" spans="1:6">
      <c r="A1" s="13" t="s">
        <v>2732</v>
      </c>
      <c r="B1" s="13"/>
      <c r="C1" s="13"/>
      <c r="D1" s="13"/>
      <c r="E1" s="13"/>
      <c r="F1" s="13"/>
    </row>
    <row r="2" ht="16.95" customHeight="1" spans="1:6">
      <c r="A2" s="14" t="s">
        <v>82</v>
      </c>
      <c r="B2" s="14"/>
      <c r="C2" s="14"/>
      <c r="D2" s="14"/>
      <c r="E2" s="14"/>
      <c r="F2" s="14"/>
    </row>
    <row r="3" ht="16.95" customHeight="1" spans="1:6">
      <c r="A3" s="14" t="s">
        <v>96</v>
      </c>
      <c r="B3" s="14"/>
      <c r="C3" s="14"/>
      <c r="D3" s="14"/>
      <c r="E3" s="14"/>
      <c r="F3" s="14"/>
    </row>
    <row r="4" ht="36.75" customHeight="1" spans="1:6">
      <c r="A4" s="4" t="s">
        <v>1867</v>
      </c>
      <c r="B4" s="19" t="s">
        <v>2726</v>
      </c>
      <c r="C4" s="19" t="s">
        <v>2728</v>
      </c>
      <c r="D4" s="19" t="s">
        <v>2729</v>
      </c>
      <c r="E4" s="19" t="s">
        <v>2730</v>
      </c>
      <c r="F4" s="19" t="s">
        <v>2731</v>
      </c>
    </row>
    <row r="5" ht="16.95" customHeight="1" spans="1:6">
      <c r="A5" s="16" t="s">
        <v>2733</v>
      </c>
      <c r="B5" s="6">
        <f>SUM(B6:B21)</f>
        <v>21100</v>
      </c>
      <c r="C5" s="6">
        <f>SUM(C6:C21)</f>
        <v>7500</v>
      </c>
      <c r="D5" s="6">
        <f>SUM(D6:D21)</f>
        <v>0</v>
      </c>
      <c r="E5" s="6">
        <f>SUM(E6:E21)</f>
        <v>0</v>
      </c>
      <c r="F5" s="6">
        <f>SUM(F6:F21)</f>
        <v>28600</v>
      </c>
    </row>
    <row r="6" ht="16.95" customHeight="1" spans="1:6">
      <c r="A6" s="5" t="s">
        <v>2734</v>
      </c>
      <c r="B6" s="11">
        <v>0</v>
      </c>
      <c r="C6" s="7">
        <v>0</v>
      </c>
      <c r="D6" s="7">
        <v>0</v>
      </c>
      <c r="E6" s="7">
        <v>0</v>
      </c>
      <c r="F6" s="6">
        <f t="shared" ref="F6:F21" si="0">B6+C6-D6-E6</f>
        <v>0</v>
      </c>
    </row>
    <row r="7" ht="16.95" customHeight="1" spans="1:6">
      <c r="A7" s="5" t="s">
        <v>2735</v>
      </c>
      <c r="B7" s="11">
        <v>0</v>
      </c>
      <c r="C7" s="7">
        <v>0</v>
      </c>
      <c r="D7" s="7">
        <v>0</v>
      </c>
      <c r="E7" s="7">
        <v>0</v>
      </c>
      <c r="F7" s="6">
        <f t="shared" si="0"/>
        <v>0</v>
      </c>
    </row>
    <row r="8" ht="16.95" customHeight="1" spans="1:6">
      <c r="A8" s="5" t="s">
        <v>2736</v>
      </c>
      <c r="B8" s="7">
        <v>11500</v>
      </c>
      <c r="C8" s="7">
        <v>0</v>
      </c>
      <c r="D8" s="7">
        <v>0</v>
      </c>
      <c r="E8" s="7">
        <v>0</v>
      </c>
      <c r="F8" s="6">
        <f t="shared" si="0"/>
        <v>11500</v>
      </c>
    </row>
    <row r="9" ht="16.95" customHeight="1" spans="1:6">
      <c r="A9" s="5" t="s">
        <v>2737</v>
      </c>
      <c r="B9" s="11">
        <v>0</v>
      </c>
      <c r="C9" s="7">
        <v>0</v>
      </c>
      <c r="D9" s="7">
        <v>0</v>
      </c>
      <c r="E9" s="7">
        <v>0</v>
      </c>
      <c r="F9" s="6">
        <f t="shared" si="0"/>
        <v>0</v>
      </c>
    </row>
    <row r="10" ht="16.95" customHeight="1" spans="1:6">
      <c r="A10" s="5" t="s">
        <v>2738</v>
      </c>
      <c r="B10" s="11">
        <v>0</v>
      </c>
      <c r="C10" s="7">
        <v>0</v>
      </c>
      <c r="D10" s="7">
        <v>0</v>
      </c>
      <c r="E10" s="7">
        <v>0</v>
      </c>
      <c r="F10" s="6">
        <f t="shared" si="0"/>
        <v>0</v>
      </c>
    </row>
    <row r="11" ht="16.95" customHeight="1" spans="1:6">
      <c r="A11" s="5" t="s">
        <v>2739</v>
      </c>
      <c r="B11" s="11">
        <v>0</v>
      </c>
      <c r="C11" s="7">
        <v>0</v>
      </c>
      <c r="D11" s="7">
        <v>0</v>
      </c>
      <c r="E11" s="7">
        <v>0</v>
      </c>
      <c r="F11" s="6">
        <f t="shared" si="0"/>
        <v>0</v>
      </c>
    </row>
    <row r="12" ht="15.55" customHeight="1" spans="1:6">
      <c r="A12" s="5" t="s">
        <v>2740</v>
      </c>
      <c r="B12" s="11">
        <v>3000</v>
      </c>
      <c r="C12" s="7">
        <v>0</v>
      </c>
      <c r="D12" s="7">
        <v>0</v>
      </c>
      <c r="E12" s="7">
        <v>0</v>
      </c>
      <c r="F12" s="6">
        <f t="shared" si="0"/>
        <v>3000</v>
      </c>
    </row>
    <row r="13" ht="15.55" customHeight="1" spans="1:6">
      <c r="A13" s="5" t="s">
        <v>2741</v>
      </c>
      <c r="B13" s="11">
        <v>0</v>
      </c>
      <c r="C13" s="7">
        <v>0</v>
      </c>
      <c r="D13" s="7">
        <v>0</v>
      </c>
      <c r="E13" s="7">
        <v>0</v>
      </c>
      <c r="F13" s="6">
        <f t="shared" si="0"/>
        <v>0</v>
      </c>
    </row>
    <row r="14" ht="16.95" customHeight="1" spans="1:6">
      <c r="A14" s="5" t="s">
        <v>2742</v>
      </c>
      <c r="B14" s="11">
        <v>0</v>
      </c>
      <c r="C14" s="7">
        <v>0</v>
      </c>
      <c r="D14" s="7">
        <v>0</v>
      </c>
      <c r="E14" s="7">
        <v>0</v>
      </c>
      <c r="F14" s="6">
        <f t="shared" si="0"/>
        <v>0</v>
      </c>
    </row>
    <row r="15" ht="16.95" customHeight="1" spans="1:6">
      <c r="A15" s="5" t="s">
        <v>2743</v>
      </c>
      <c r="B15" s="11">
        <v>0</v>
      </c>
      <c r="C15" s="7">
        <v>0</v>
      </c>
      <c r="D15" s="7">
        <v>0</v>
      </c>
      <c r="E15" s="7">
        <v>0</v>
      </c>
      <c r="F15" s="6">
        <f t="shared" si="0"/>
        <v>0</v>
      </c>
    </row>
    <row r="16" ht="16.95" customHeight="1" spans="1:6">
      <c r="A16" s="5" t="s">
        <v>2744</v>
      </c>
      <c r="B16" s="11">
        <v>0</v>
      </c>
      <c r="C16" s="7">
        <v>0</v>
      </c>
      <c r="D16" s="7">
        <v>0</v>
      </c>
      <c r="E16" s="7">
        <v>0</v>
      </c>
      <c r="F16" s="6">
        <f t="shared" si="0"/>
        <v>0</v>
      </c>
    </row>
    <row r="17" ht="15.55" customHeight="1" spans="1:6">
      <c r="A17" s="5" t="s">
        <v>2745</v>
      </c>
      <c r="B17" s="11">
        <v>0</v>
      </c>
      <c r="C17" s="7">
        <v>0</v>
      </c>
      <c r="D17" s="7">
        <v>0</v>
      </c>
      <c r="E17" s="7">
        <v>0</v>
      </c>
      <c r="F17" s="6">
        <f t="shared" si="0"/>
        <v>0</v>
      </c>
    </row>
    <row r="18" ht="16.95" customHeight="1" spans="1:6">
      <c r="A18" s="5" t="s">
        <v>2541</v>
      </c>
      <c r="B18" s="11">
        <v>0</v>
      </c>
      <c r="C18" s="7">
        <v>0</v>
      </c>
      <c r="D18" s="7">
        <v>0</v>
      </c>
      <c r="E18" s="7">
        <v>0</v>
      </c>
      <c r="F18" s="6">
        <f t="shared" si="0"/>
        <v>0</v>
      </c>
    </row>
    <row r="19" ht="16.95" customHeight="1" spans="1:6">
      <c r="A19" s="5" t="s">
        <v>2746</v>
      </c>
      <c r="B19" s="11">
        <v>0</v>
      </c>
      <c r="C19" s="7">
        <v>0</v>
      </c>
      <c r="D19" s="7">
        <v>0</v>
      </c>
      <c r="E19" s="7">
        <v>0</v>
      </c>
      <c r="F19" s="6">
        <f t="shared" si="0"/>
        <v>0</v>
      </c>
    </row>
    <row r="20" ht="15.55" customHeight="1" spans="1:6">
      <c r="A20" s="5" t="s">
        <v>2747</v>
      </c>
      <c r="B20" s="11">
        <v>6600</v>
      </c>
      <c r="C20" s="7">
        <v>7500</v>
      </c>
      <c r="D20" s="7">
        <v>0</v>
      </c>
      <c r="E20" s="7">
        <v>0</v>
      </c>
      <c r="F20" s="6">
        <f t="shared" si="0"/>
        <v>14100</v>
      </c>
    </row>
    <row r="21" ht="16.95" customHeight="1" spans="1:6">
      <c r="A21" s="5" t="s">
        <v>2748</v>
      </c>
      <c r="B21" s="7">
        <v>0</v>
      </c>
      <c r="C21" s="7">
        <v>0</v>
      </c>
      <c r="D21" s="7">
        <v>0</v>
      </c>
      <c r="E21" s="7">
        <v>0</v>
      </c>
      <c r="F21" s="6">
        <f t="shared" si="0"/>
        <v>0</v>
      </c>
    </row>
  </sheetData>
  <mergeCells count="3">
    <mergeCell ref="A1:F1"/>
    <mergeCell ref="A2:F2"/>
    <mergeCell ref="A3:F3"/>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showGridLines="0" showZeros="0" zoomScaleSheetLayoutView="60" workbookViewId="0">
      <selection activeCell="A1" sqref="A1"/>
    </sheetView>
  </sheetViews>
  <sheetFormatPr defaultColWidth="12.1833333333333" defaultRowHeight="17" customHeight="1" outlineLevelCol="4"/>
  <cols>
    <col min="1" max="5" width="21.0166666666667" customWidth="1"/>
    <col min="6" max="16384" width="12.1833333333333" customWidth="1"/>
  </cols>
  <sheetData>
    <row r="1" ht="19.8" customHeight="1" spans="1:5">
      <c r="A1" s="28"/>
      <c r="B1" s="28"/>
      <c r="C1" s="28"/>
      <c r="D1" s="28"/>
      <c r="E1" s="28"/>
    </row>
    <row r="2" ht="19.8" customHeight="1" spans="1:5">
      <c r="A2" s="28"/>
      <c r="B2" s="28"/>
      <c r="C2" s="28"/>
      <c r="D2" s="28"/>
      <c r="E2" s="28"/>
    </row>
    <row r="3" ht="19.8" customHeight="1" spans="1:5">
      <c r="A3" s="28"/>
      <c r="B3" s="28"/>
      <c r="C3" s="28"/>
      <c r="D3" s="28"/>
      <c r="E3" s="28"/>
    </row>
    <row r="4" ht="19.8" customHeight="1" spans="1:5">
      <c r="A4" s="28"/>
      <c r="B4" s="28"/>
      <c r="C4" s="28"/>
      <c r="D4" s="28"/>
      <c r="E4" s="28"/>
    </row>
    <row r="5" ht="19.8" customHeight="1" spans="1:5">
      <c r="A5" s="28"/>
      <c r="B5" s="28"/>
      <c r="C5" s="28"/>
      <c r="D5" s="28"/>
      <c r="E5" s="28"/>
    </row>
    <row r="6" ht="19.8" customHeight="1" spans="1:5">
      <c r="A6" s="28"/>
      <c r="B6" s="28"/>
      <c r="C6" s="28"/>
      <c r="D6" s="28"/>
      <c r="E6" s="28"/>
    </row>
    <row r="7" ht="19.8" customHeight="1" spans="1:5">
      <c r="A7" s="28"/>
      <c r="B7" s="28"/>
      <c r="C7" s="28"/>
      <c r="D7" s="28"/>
      <c r="E7" s="28"/>
    </row>
    <row r="8" ht="19.8" customHeight="1" spans="1:5">
      <c r="A8" s="28"/>
      <c r="B8" s="28"/>
      <c r="C8" s="28"/>
      <c r="D8" s="28"/>
      <c r="E8" s="28"/>
    </row>
    <row r="9" ht="42" customHeight="1" spans="1:5">
      <c r="A9" s="29" t="s">
        <v>86</v>
      </c>
      <c r="B9" s="29"/>
      <c r="C9" s="29"/>
      <c r="D9" s="29"/>
      <c r="E9" s="29"/>
    </row>
    <row r="10" ht="19.8" customHeight="1" spans="1:5">
      <c r="A10" s="28"/>
      <c r="B10" s="28"/>
      <c r="C10" s="28"/>
      <c r="D10" s="28"/>
      <c r="E10" s="28"/>
    </row>
    <row r="11" ht="19.8" customHeight="1" spans="1:5">
      <c r="A11" s="28"/>
      <c r="B11" s="28"/>
      <c r="C11" s="28"/>
      <c r="D11" s="28"/>
      <c r="E11" s="28"/>
    </row>
    <row r="12" ht="19.8" customHeight="1" spans="1:5">
      <c r="A12" s="28"/>
      <c r="B12" s="28"/>
      <c r="C12" s="28"/>
      <c r="D12" s="28"/>
      <c r="E12" s="28"/>
    </row>
    <row r="13" ht="19.8" customHeight="1" spans="1:5">
      <c r="A13" s="28"/>
      <c r="B13" s="28"/>
      <c r="C13" s="28"/>
      <c r="D13" s="28"/>
      <c r="E13" s="28"/>
    </row>
    <row r="14" ht="19.8" customHeight="1" spans="1:5">
      <c r="A14" s="28"/>
      <c r="B14" s="28"/>
      <c r="C14" s="28"/>
      <c r="D14" s="28"/>
      <c r="E14" s="28"/>
    </row>
    <row r="15" ht="19.8" customHeight="1" spans="1:5">
      <c r="A15" s="28"/>
      <c r="B15" s="28"/>
      <c r="C15" s="28"/>
      <c r="D15" s="28"/>
      <c r="E15" s="28"/>
    </row>
    <row r="16" ht="19.8" customHeight="1" spans="1:5">
      <c r="A16" s="28"/>
      <c r="B16" s="28"/>
      <c r="C16" s="28"/>
      <c r="D16" s="28"/>
      <c r="E16" s="28"/>
    </row>
    <row r="17" ht="19.8" customHeight="1" spans="1:5">
      <c r="A17" s="28"/>
      <c r="B17" s="28"/>
      <c r="C17" s="28"/>
      <c r="D17" s="28"/>
      <c r="E17" s="28"/>
    </row>
    <row r="18" ht="19.8" customHeight="1" spans="1:5">
      <c r="A18" s="28"/>
      <c r="B18" s="28"/>
      <c r="C18" s="28"/>
      <c r="D18" s="28"/>
      <c r="E18" s="28"/>
    </row>
    <row r="19" ht="19.8" customHeight="1" spans="1:5">
      <c r="A19" s="28"/>
      <c r="B19" s="28"/>
      <c r="C19" s="28"/>
      <c r="D19" s="28"/>
      <c r="E19" s="28"/>
    </row>
    <row r="20" ht="19.8" customHeight="1" spans="1:5">
      <c r="A20" s="28"/>
      <c r="B20" s="28"/>
      <c r="C20" s="28"/>
      <c r="D20" s="28"/>
      <c r="E20" s="28"/>
    </row>
  </sheetData>
  <mergeCells count="1">
    <mergeCell ref="A9:E9"/>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3"/>
  <sheetViews>
    <sheetView showGridLines="0" showZeros="0" zoomScaleSheetLayoutView="60" workbookViewId="0">
      <selection activeCell="A1" sqref="A1:H1"/>
    </sheetView>
  </sheetViews>
  <sheetFormatPr defaultColWidth="12.1833333333333" defaultRowHeight="16.95" customHeight="1" outlineLevelCol="7"/>
  <cols>
    <col min="1" max="1" width="33.4916666666667" customWidth="1"/>
    <col min="2" max="4" width="16.75" customWidth="1"/>
    <col min="5" max="5" width="33.4916666666667" customWidth="1"/>
    <col min="6" max="8" width="16.75" customWidth="1"/>
    <col min="9" max="16384" width="12.1833333333333" customWidth="1"/>
  </cols>
  <sheetData>
    <row r="1" ht="36.75" customHeight="1" spans="1:8">
      <c r="A1" s="13" t="s">
        <v>2749</v>
      </c>
      <c r="B1" s="13"/>
      <c r="C1" s="13"/>
      <c r="D1" s="13"/>
      <c r="E1" s="13"/>
      <c r="F1" s="13"/>
      <c r="G1" s="13"/>
      <c r="H1" s="13"/>
    </row>
    <row r="2" customHeight="1" spans="1:8">
      <c r="A2" s="14" t="s">
        <v>84</v>
      </c>
      <c r="B2" s="14"/>
      <c r="C2" s="14"/>
      <c r="D2" s="14"/>
      <c r="E2" s="14"/>
      <c r="F2" s="14"/>
      <c r="G2" s="14"/>
      <c r="H2" s="14"/>
    </row>
    <row r="3" customHeight="1" spans="1:8">
      <c r="A3" s="14" t="s">
        <v>758</v>
      </c>
      <c r="B3" s="14"/>
      <c r="C3" s="14"/>
      <c r="D3" s="14"/>
      <c r="E3" s="14"/>
      <c r="F3" s="14"/>
      <c r="G3" s="14"/>
      <c r="H3" s="14"/>
    </row>
    <row r="4" ht="27.75" customHeight="1" spans="1:8">
      <c r="A4" s="4" t="s">
        <v>2530</v>
      </c>
      <c r="B4" s="4" t="s">
        <v>1805</v>
      </c>
      <c r="C4" s="4" t="s">
        <v>99</v>
      </c>
      <c r="D4" s="4" t="s">
        <v>2750</v>
      </c>
      <c r="E4" s="4" t="s">
        <v>2530</v>
      </c>
      <c r="F4" s="4" t="s">
        <v>1805</v>
      </c>
      <c r="G4" s="4" t="s">
        <v>99</v>
      </c>
      <c r="H4" s="4" t="s">
        <v>2750</v>
      </c>
    </row>
    <row r="5" customHeight="1" spans="1:8">
      <c r="A5" s="15" t="s">
        <v>2751</v>
      </c>
      <c r="B5" s="6">
        <f>SUM(B6:B20)</f>
        <v>0</v>
      </c>
      <c r="C5" s="6">
        <f>SUM(C6:C20)</f>
        <v>0</v>
      </c>
      <c r="D5" s="6">
        <f>SUM(D6:D20)</f>
        <v>0</v>
      </c>
      <c r="E5" s="27" t="s">
        <v>2752</v>
      </c>
      <c r="F5" s="7">
        <v>3292</v>
      </c>
      <c r="G5" s="7">
        <v>3292</v>
      </c>
      <c r="H5" s="7">
        <v>0</v>
      </c>
    </row>
    <row r="6" customHeight="1" spans="1:8">
      <c r="A6" s="27" t="s">
        <v>2753</v>
      </c>
      <c r="B6" s="7">
        <v>0</v>
      </c>
      <c r="C6" s="7">
        <v>0</v>
      </c>
      <c r="D6" s="7">
        <v>0</v>
      </c>
      <c r="E6" s="27" t="s">
        <v>2754</v>
      </c>
      <c r="F6" s="7">
        <v>0</v>
      </c>
      <c r="G6" s="7">
        <v>0</v>
      </c>
      <c r="H6" s="7">
        <v>0</v>
      </c>
    </row>
    <row r="7" customHeight="1" spans="1:8">
      <c r="A7" s="27" t="s">
        <v>2755</v>
      </c>
      <c r="B7" s="7">
        <v>0</v>
      </c>
      <c r="C7" s="7">
        <v>0</v>
      </c>
      <c r="D7" s="7">
        <v>0</v>
      </c>
      <c r="E7" s="27" t="s">
        <v>2756</v>
      </c>
      <c r="F7" s="7">
        <v>0</v>
      </c>
      <c r="G7" s="7">
        <v>0</v>
      </c>
      <c r="H7" s="7">
        <v>0</v>
      </c>
    </row>
    <row r="8" customHeight="1" spans="1:8">
      <c r="A8" s="27" t="s">
        <v>2757</v>
      </c>
      <c r="B8" s="7">
        <v>0</v>
      </c>
      <c r="C8" s="7">
        <v>0</v>
      </c>
      <c r="D8" s="7">
        <v>0</v>
      </c>
      <c r="E8" s="27" t="s">
        <v>2758</v>
      </c>
      <c r="F8" s="7">
        <v>0</v>
      </c>
      <c r="G8" s="7">
        <v>0</v>
      </c>
      <c r="H8" s="7">
        <v>0</v>
      </c>
    </row>
    <row r="9" customHeight="1" spans="1:8">
      <c r="A9" s="27" t="s">
        <v>2759</v>
      </c>
      <c r="B9" s="7">
        <v>0</v>
      </c>
      <c r="C9" s="7">
        <v>0</v>
      </c>
      <c r="D9" s="7">
        <v>0</v>
      </c>
      <c r="E9" s="27" t="s">
        <v>2760</v>
      </c>
      <c r="F9" s="7">
        <v>0</v>
      </c>
      <c r="G9" s="7">
        <v>0</v>
      </c>
      <c r="H9" s="7">
        <v>0</v>
      </c>
    </row>
    <row r="10" customHeight="1" spans="1:8">
      <c r="A10" s="27" t="s">
        <v>2761</v>
      </c>
      <c r="B10" s="7">
        <v>0</v>
      </c>
      <c r="C10" s="7">
        <v>0</v>
      </c>
      <c r="D10" s="7">
        <v>0</v>
      </c>
      <c r="E10" s="27" t="s">
        <v>2762</v>
      </c>
      <c r="F10" s="7">
        <v>6</v>
      </c>
      <c r="G10" s="7">
        <v>6</v>
      </c>
      <c r="H10" s="7">
        <v>0</v>
      </c>
    </row>
    <row r="11" customHeight="1" spans="1:8">
      <c r="A11" s="27" t="s">
        <v>2763</v>
      </c>
      <c r="B11" s="7">
        <v>0</v>
      </c>
      <c r="C11" s="7">
        <v>0</v>
      </c>
      <c r="D11" s="7">
        <v>0</v>
      </c>
      <c r="E11" s="27" t="s">
        <v>2764</v>
      </c>
      <c r="F11" s="7">
        <v>0</v>
      </c>
      <c r="G11" s="7">
        <v>0</v>
      </c>
      <c r="H11" s="7">
        <v>0</v>
      </c>
    </row>
    <row r="12" customHeight="1" spans="1:8">
      <c r="A12" s="27" t="s">
        <v>2765</v>
      </c>
      <c r="B12" s="7">
        <v>0</v>
      </c>
      <c r="C12" s="7">
        <v>0</v>
      </c>
      <c r="D12" s="7">
        <v>0</v>
      </c>
      <c r="E12" s="27" t="s">
        <v>2766</v>
      </c>
      <c r="F12" s="7">
        <v>926</v>
      </c>
      <c r="G12" s="7">
        <v>926</v>
      </c>
      <c r="H12" s="7">
        <v>0</v>
      </c>
    </row>
    <row r="13" customHeight="1" spans="1:8">
      <c r="A13" s="27" t="s">
        <v>2767</v>
      </c>
      <c r="B13" s="7">
        <v>0</v>
      </c>
      <c r="C13" s="7">
        <v>0</v>
      </c>
      <c r="D13" s="7">
        <v>0</v>
      </c>
      <c r="E13" s="27" t="s">
        <v>2768</v>
      </c>
      <c r="F13" s="7">
        <v>90</v>
      </c>
      <c r="G13" s="7">
        <v>90</v>
      </c>
      <c r="H13" s="7">
        <v>0</v>
      </c>
    </row>
    <row r="14" customHeight="1" spans="1:8">
      <c r="A14" s="27" t="s">
        <v>2769</v>
      </c>
      <c r="B14" s="7">
        <v>0</v>
      </c>
      <c r="C14" s="7">
        <v>0</v>
      </c>
      <c r="D14" s="7">
        <v>0</v>
      </c>
      <c r="E14" s="27" t="s">
        <v>2770</v>
      </c>
      <c r="F14" s="7">
        <v>1065</v>
      </c>
      <c r="G14" s="7">
        <v>1065</v>
      </c>
      <c r="H14" s="7">
        <v>0</v>
      </c>
    </row>
    <row r="15" customHeight="1" spans="1:8">
      <c r="A15" s="27" t="s">
        <v>2771</v>
      </c>
      <c r="B15" s="7">
        <v>0</v>
      </c>
      <c r="C15" s="7">
        <v>0</v>
      </c>
      <c r="D15" s="7">
        <v>0</v>
      </c>
      <c r="E15" s="27" t="s">
        <v>2772</v>
      </c>
      <c r="F15" s="7">
        <v>72</v>
      </c>
      <c r="G15" s="7">
        <v>72</v>
      </c>
      <c r="H15" s="7">
        <v>0</v>
      </c>
    </row>
    <row r="16" customHeight="1" spans="1:8">
      <c r="A16" s="27" t="s">
        <v>2773</v>
      </c>
      <c r="B16" s="7">
        <v>0</v>
      </c>
      <c r="C16" s="7">
        <v>0</v>
      </c>
      <c r="D16" s="7">
        <v>0</v>
      </c>
      <c r="E16" s="27" t="s">
        <v>2774</v>
      </c>
      <c r="F16" s="7">
        <v>4000</v>
      </c>
      <c r="G16" s="7">
        <v>4000</v>
      </c>
      <c r="H16" s="7">
        <v>0</v>
      </c>
    </row>
    <row r="17" customHeight="1" spans="1:8">
      <c r="A17" s="27" t="s">
        <v>2775</v>
      </c>
      <c r="B17" s="7">
        <v>0</v>
      </c>
      <c r="C17" s="7">
        <v>0</v>
      </c>
      <c r="D17" s="7">
        <v>0</v>
      </c>
      <c r="E17" s="27" t="s">
        <v>2776</v>
      </c>
      <c r="F17" s="7">
        <v>0</v>
      </c>
      <c r="G17" s="7">
        <v>0</v>
      </c>
      <c r="H17" s="7">
        <v>0</v>
      </c>
    </row>
    <row r="18" customHeight="1" spans="1:8">
      <c r="A18" s="27" t="s">
        <v>2777</v>
      </c>
      <c r="B18" s="7">
        <v>0</v>
      </c>
      <c r="C18" s="7">
        <v>0</v>
      </c>
      <c r="D18" s="7">
        <v>0</v>
      </c>
      <c r="E18" s="27" t="s">
        <v>2778</v>
      </c>
      <c r="F18" s="7">
        <v>0</v>
      </c>
      <c r="G18" s="7">
        <v>0</v>
      </c>
      <c r="H18" s="7">
        <v>0</v>
      </c>
    </row>
    <row r="19" customHeight="1" spans="1:8">
      <c r="A19" s="27" t="s">
        <v>2779</v>
      </c>
      <c r="B19" s="7">
        <v>0</v>
      </c>
      <c r="C19" s="7">
        <v>0</v>
      </c>
      <c r="D19" s="7">
        <v>0</v>
      </c>
      <c r="E19" s="27" t="s">
        <v>2780</v>
      </c>
      <c r="F19" s="7">
        <v>0</v>
      </c>
      <c r="G19" s="7">
        <v>0</v>
      </c>
      <c r="H19" s="7">
        <v>0</v>
      </c>
    </row>
    <row r="20" customHeight="1" spans="1:8">
      <c r="A20" s="27" t="s">
        <v>2781</v>
      </c>
      <c r="B20" s="7">
        <v>0</v>
      </c>
      <c r="C20" s="7">
        <v>0</v>
      </c>
      <c r="D20" s="7">
        <v>0</v>
      </c>
      <c r="E20" s="27" t="s">
        <v>2782</v>
      </c>
      <c r="F20" s="7">
        <v>0</v>
      </c>
      <c r="G20" s="7">
        <v>0</v>
      </c>
      <c r="H20" s="7">
        <v>0</v>
      </c>
    </row>
    <row r="21" customHeight="1" spans="1:8">
      <c r="A21" s="15" t="s">
        <v>2783</v>
      </c>
      <c r="B21" s="6">
        <f>SUM(B22:B29)</f>
        <v>0</v>
      </c>
      <c r="C21" s="6">
        <f>SUM(C22:C29)</f>
        <v>0</v>
      </c>
      <c r="D21" s="6">
        <f>SUM(D22:D29)</f>
        <v>0</v>
      </c>
      <c r="E21" s="27" t="s">
        <v>2784</v>
      </c>
      <c r="F21" s="7">
        <v>0</v>
      </c>
      <c r="G21" s="7">
        <v>0</v>
      </c>
      <c r="H21" s="7">
        <v>0</v>
      </c>
    </row>
    <row r="22" customHeight="1" spans="1:8">
      <c r="A22" s="27" t="s">
        <v>2785</v>
      </c>
      <c r="B22" s="7">
        <v>0</v>
      </c>
      <c r="C22" s="7">
        <v>0</v>
      </c>
      <c r="D22" s="7">
        <v>0</v>
      </c>
      <c r="E22" s="27" t="s">
        <v>2786</v>
      </c>
      <c r="F22" s="7">
        <v>0</v>
      </c>
      <c r="G22" s="7">
        <v>0</v>
      </c>
      <c r="H22" s="7">
        <v>0</v>
      </c>
    </row>
    <row r="23" customHeight="1" spans="1:8">
      <c r="A23" s="27" t="s">
        <v>2787</v>
      </c>
      <c r="B23" s="7">
        <v>0</v>
      </c>
      <c r="C23" s="7">
        <v>0</v>
      </c>
      <c r="D23" s="7">
        <v>0</v>
      </c>
      <c r="E23" s="27" t="s">
        <v>2788</v>
      </c>
      <c r="F23" s="7">
        <v>172</v>
      </c>
      <c r="G23" s="7">
        <v>172</v>
      </c>
      <c r="H23" s="7">
        <v>0</v>
      </c>
    </row>
    <row r="24" customHeight="1" spans="1:8">
      <c r="A24" s="27" t="s">
        <v>2789</v>
      </c>
      <c r="B24" s="7">
        <v>0</v>
      </c>
      <c r="C24" s="7">
        <v>0</v>
      </c>
      <c r="D24" s="7">
        <v>0</v>
      </c>
      <c r="E24" s="27" t="s">
        <v>2790</v>
      </c>
      <c r="F24" s="7">
        <v>0</v>
      </c>
      <c r="G24" s="7">
        <v>0</v>
      </c>
      <c r="H24" s="7">
        <v>0</v>
      </c>
    </row>
    <row r="25" customHeight="1" spans="1:8">
      <c r="A25" s="27" t="s">
        <v>2791</v>
      </c>
      <c r="B25" s="7">
        <v>0</v>
      </c>
      <c r="C25" s="7">
        <v>0</v>
      </c>
      <c r="D25" s="7">
        <v>0</v>
      </c>
      <c r="E25" s="27" t="s">
        <v>2792</v>
      </c>
      <c r="F25" s="7">
        <v>0</v>
      </c>
      <c r="G25" s="7">
        <v>0</v>
      </c>
      <c r="H25" s="7">
        <v>0</v>
      </c>
    </row>
    <row r="26" customHeight="1" spans="1:8">
      <c r="A26" s="27" t="s">
        <v>2793</v>
      </c>
      <c r="B26" s="7">
        <v>0</v>
      </c>
      <c r="C26" s="7">
        <v>0</v>
      </c>
      <c r="D26" s="7">
        <v>0</v>
      </c>
      <c r="E26" s="27" t="s">
        <v>2794</v>
      </c>
      <c r="F26" s="7">
        <v>0</v>
      </c>
      <c r="G26" s="7">
        <v>0</v>
      </c>
      <c r="H26" s="7">
        <v>0</v>
      </c>
    </row>
    <row r="27" ht="17.25" customHeight="1" spans="1:8">
      <c r="A27" s="27" t="s">
        <v>2795</v>
      </c>
      <c r="B27" s="7">
        <v>0</v>
      </c>
      <c r="C27" s="7">
        <v>0</v>
      </c>
      <c r="D27" s="7">
        <v>0</v>
      </c>
      <c r="E27" s="27" t="s">
        <v>2796</v>
      </c>
      <c r="F27" s="7">
        <v>20</v>
      </c>
      <c r="G27" s="7">
        <v>20</v>
      </c>
      <c r="H27" s="7">
        <v>0</v>
      </c>
    </row>
    <row r="28" ht="17.25" customHeight="1" spans="1:8">
      <c r="A28" s="27" t="s">
        <v>2797</v>
      </c>
      <c r="B28" s="7">
        <v>0</v>
      </c>
      <c r="C28" s="7">
        <v>0</v>
      </c>
      <c r="D28" s="7">
        <v>0</v>
      </c>
      <c r="E28" s="27" t="s">
        <v>2798</v>
      </c>
      <c r="F28" s="7">
        <v>0</v>
      </c>
      <c r="G28" s="7">
        <v>0</v>
      </c>
      <c r="H28" s="7">
        <v>0</v>
      </c>
    </row>
    <row r="29" ht="17.25" customHeight="1" spans="1:8">
      <c r="A29" s="27" t="s">
        <v>1979</v>
      </c>
      <c r="B29" s="7">
        <v>0</v>
      </c>
      <c r="C29" s="7">
        <v>0</v>
      </c>
      <c r="D29" s="7">
        <v>0</v>
      </c>
      <c r="E29" s="27" t="s">
        <v>2799</v>
      </c>
      <c r="F29" s="7">
        <v>0</v>
      </c>
      <c r="G29" s="7">
        <v>0</v>
      </c>
      <c r="H29" s="7">
        <v>0</v>
      </c>
    </row>
    <row r="30" ht="409.5" hidden="1" customHeight="1" spans="1:8">
      <c r="A30" s="27"/>
      <c r="B30" s="25"/>
      <c r="C30" s="25"/>
      <c r="D30" s="25"/>
      <c r="E30" s="27"/>
      <c r="F30" s="22"/>
      <c r="G30" s="22"/>
      <c r="H30" s="22"/>
    </row>
    <row r="31" ht="17.25" customHeight="1" spans="1:8">
      <c r="A31" s="4" t="s">
        <v>100</v>
      </c>
      <c r="B31" s="6">
        <f>B5+B21</f>
        <v>0</v>
      </c>
      <c r="C31" s="6">
        <f>C5+C21</f>
        <v>0</v>
      </c>
      <c r="D31" s="6">
        <f>D5+D21</f>
        <v>0</v>
      </c>
      <c r="E31" s="4" t="s">
        <v>759</v>
      </c>
      <c r="F31" s="6">
        <f>SUM(F5:F29)</f>
        <v>9643</v>
      </c>
      <c r="G31" s="6">
        <f>SUM(G5:G29)</f>
        <v>9643</v>
      </c>
      <c r="H31" s="6">
        <f>SUM(H5:H29)</f>
        <v>0</v>
      </c>
    </row>
    <row r="32" ht="17.25" customHeight="1" spans="1:8">
      <c r="A32" s="15" t="s">
        <v>1869</v>
      </c>
      <c r="B32" s="10"/>
      <c r="C32" s="7">
        <v>9643</v>
      </c>
      <c r="D32" s="7">
        <v>0</v>
      </c>
      <c r="E32" s="15" t="s">
        <v>1981</v>
      </c>
      <c r="F32" s="10"/>
      <c r="G32" s="7">
        <v>0</v>
      </c>
      <c r="H32" s="7">
        <v>0</v>
      </c>
    </row>
    <row r="33" ht="17.25" customHeight="1" spans="1:8">
      <c r="A33" s="15" t="s">
        <v>1986</v>
      </c>
      <c r="B33" s="10"/>
      <c r="C33" s="11">
        <v>0</v>
      </c>
      <c r="D33" s="11">
        <v>0</v>
      </c>
      <c r="E33" s="15"/>
      <c r="F33" s="22"/>
      <c r="G33" s="22"/>
      <c r="H33" s="22"/>
    </row>
    <row r="34" ht="17.25" customHeight="1" spans="1:8">
      <c r="A34" s="15" t="s">
        <v>1987</v>
      </c>
      <c r="B34" s="10"/>
      <c r="C34" s="11">
        <v>0</v>
      </c>
      <c r="D34" s="11">
        <v>0</v>
      </c>
      <c r="E34" s="15"/>
      <c r="F34" s="22"/>
      <c r="G34" s="22"/>
      <c r="H34" s="22"/>
    </row>
    <row r="35" customHeight="1" spans="1:8">
      <c r="A35" s="15" t="s">
        <v>2068</v>
      </c>
      <c r="B35" s="10"/>
      <c r="C35" s="7">
        <v>0</v>
      </c>
      <c r="D35" s="7">
        <v>0</v>
      </c>
      <c r="E35" s="15" t="s">
        <v>1989</v>
      </c>
      <c r="F35" s="10"/>
      <c r="G35" s="7">
        <v>0</v>
      </c>
      <c r="H35" s="7">
        <v>0</v>
      </c>
    </row>
    <row r="36" customHeight="1" spans="1:8">
      <c r="A36" s="15" t="s">
        <v>2800</v>
      </c>
      <c r="B36" s="10"/>
      <c r="C36" s="7">
        <v>0</v>
      </c>
      <c r="D36" s="7">
        <v>0</v>
      </c>
      <c r="E36" s="15" t="s">
        <v>1995</v>
      </c>
      <c r="F36" s="10"/>
      <c r="G36" s="7">
        <v>0</v>
      </c>
      <c r="H36" s="7">
        <v>0</v>
      </c>
    </row>
    <row r="37" customHeight="1" spans="1:8">
      <c r="A37" s="15"/>
      <c r="B37" s="22"/>
      <c r="C37" s="22"/>
      <c r="D37" s="22"/>
      <c r="E37" s="15" t="s">
        <v>2019</v>
      </c>
      <c r="F37" s="10"/>
      <c r="G37" s="7">
        <v>0</v>
      </c>
      <c r="H37" s="7">
        <v>0</v>
      </c>
    </row>
    <row r="38" customHeight="1" spans="1:8">
      <c r="A38" s="15" t="s">
        <v>2024</v>
      </c>
      <c r="B38" s="10"/>
      <c r="C38" s="7">
        <v>0</v>
      </c>
      <c r="D38" s="7">
        <v>0</v>
      </c>
      <c r="E38" s="15" t="s">
        <v>2025</v>
      </c>
      <c r="F38" s="10"/>
      <c r="G38" s="7">
        <v>0</v>
      </c>
      <c r="H38" s="7">
        <v>0</v>
      </c>
    </row>
    <row r="39" customHeight="1" spans="1:8">
      <c r="A39" s="15" t="s">
        <v>2026</v>
      </c>
      <c r="B39" s="10"/>
      <c r="C39" s="7">
        <v>0</v>
      </c>
      <c r="D39" s="7">
        <v>0</v>
      </c>
      <c r="E39" s="15" t="s">
        <v>1634</v>
      </c>
      <c r="F39" s="10"/>
      <c r="G39" s="7">
        <v>0</v>
      </c>
      <c r="H39" s="7">
        <v>0</v>
      </c>
    </row>
    <row r="40" customHeight="1" spans="1:8">
      <c r="A40" s="15"/>
      <c r="B40" s="22"/>
      <c r="C40" s="22"/>
      <c r="D40" s="22"/>
      <c r="E40" s="15" t="s">
        <v>2037</v>
      </c>
      <c r="F40" s="10"/>
      <c r="G40" s="7">
        <v>0</v>
      </c>
      <c r="H40" s="7">
        <v>0</v>
      </c>
    </row>
    <row r="41" customHeight="1" spans="1:8">
      <c r="A41" s="15"/>
      <c r="B41" s="22"/>
      <c r="C41" s="22"/>
      <c r="D41" s="22"/>
      <c r="E41" s="15" t="s">
        <v>2038</v>
      </c>
      <c r="F41" s="10"/>
      <c r="G41" s="6">
        <f>C43-G31-G32-G35-G36-G37-G38-G39-G40</f>
        <v>0</v>
      </c>
      <c r="H41" s="6">
        <f>D43-H31-H32-H35-H36-H37-H38-H39-H40</f>
        <v>0</v>
      </c>
    </row>
    <row r="42" customHeight="1" spans="1:8">
      <c r="A42" s="15"/>
      <c r="B42" s="22"/>
      <c r="C42" s="22"/>
      <c r="D42" s="22"/>
      <c r="E42" s="27" t="s">
        <v>2801</v>
      </c>
      <c r="F42" s="10"/>
      <c r="G42" s="7">
        <v>0</v>
      </c>
      <c r="H42" s="7">
        <v>0</v>
      </c>
    </row>
    <row r="43" customHeight="1" spans="1:8">
      <c r="A43" s="4" t="s">
        <v>2041</v>
      </c>
      <c r="B43" s="10"/>
      <c r="C43" s="6">
        <f>SUM(C31:C36,C38:C39)</f>
        <v>9643</v>
      </c>
      <c r="D43" s="6">
        <f>SUM(D31:D36,D38:D39)</f>
        <v>0</v>
      </c>
      <c r="E43" s="4" t="s">
        <v>2042</v>
      </c>
      <c r="F43" s="10"/>
      <c r="G43" s="6">
        <f>SUM(G31:G32,G35:G41)</f>
        <v>9643</v>
      </c>
      <c r="H43" s="6">
        <f>SUM(H31:H32,H35:H41)</f>
        <v>0</v>
      </c>
    </row>
  </sheetData>
  <mergeCells count="3">
    <mergeCell ref="A1:H1"/>
    <mergeCell ref="A2:H2"/>
    <mergeCell ref="A3:H3"/>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showGridLines="0" showZeros="0" zoomScaleSheetLayoutView="60" workbookViewId="0">
      <selection activeCell="A1" sqref="A1:H1"/>
    </sheetView>
  </sheetViews>
  <sheetFormatPr defaultColWidth="12.1833333333333" defaultRowHeight="15.55" customHeight="1" outlineLevelCol="7"/>
  <cols>
    <col min="1" max="1" width="33.25" customWidth="1"/>
    <col min="2" max="4" width="13.225" customWidth="1"/>
    <col min="5" max="5" width="33.75" customWidth="1"/>
    <col min="6" max="6" width="13.125" customWidth="1"/>
    <col min="7" max="8" width="13.225" customWidth="1"/>
    <col min="9" max="16384" width="12.1833333333333" customWidth="1"/>
  </cols>
  <sheetData>
    <row r="1" ht="36" customHeight="1" spans="1:8">
      <c r="A1" s="13" t="s">
        <v>2802</v>
      </c>
      <c r="B1" s="13"/>
      <c r="C1" s="13"/>
      <c r="D1" s="13"/>
      <c r="E1" s="13"/>
      <c r="F1" s="13"/>
      <c r="G1" s="13"/>
      <c r="H1" s="13"/>
    </row>
    <row r="2" ht="16.95" customHeight="1" spans="1:8">
      <c r="A2" s="14" t="s">
        <v>87</v>
      </c>
      <c r="B2" s="14"/>
      <c r="C2" s="14"/>
      <c r="D2" s="14"/>
      <c r="E2" s="14"/>
      <c r="F2" s="14"/>
      <c r="G2" s="14"/>
      <c r="H2" s="14"/>
    </row>
    <row r="3" ht="16.95" customHeight="1" spans="1:8">
      <c r="A3" s="14" t="s">
        <v>758</v>
      </c>
      <c r="B3" s="14"/>
      <c r="C3" s="14"/>
      <c r="D3" s="14"/>
      <c r="E3" s="14"/>
      <c r="F3" s="14"/>
      <c r="G3" s="14"/>
      <c r="H3" s="14"/>
    </row>
    <row r="4" s="24" customFormat="1" ht="34.5" customHeight="1" spans="1:8">
      <c r="A4" s="4" t="s">
        <v>1867</v>
      </c>
      <c r="B4" s="4" t="s">
        <v>1805</v>
      </c>
      <c r="C4" s="4" t="s">
        <v>99</v>
      </c>
      <c r="D4" s="19" t="s">
        <v>2750</v>
      </c>
      <c r="E4" s="4" t="s">
        <v>1867</v>
      </c>
      <c r="F4" s="4" t="s">
        <v>1805</v>
      </c>
      <c r="G4" s="4" t="s">
        <v>99</v>
      </c>
      <c r="H4" s="19" t="s">
        <v>2750</v>
      </c>
    </row>
    <row r="5" ht="16.95" customHeight="1" spans="1:8">
      <c r="A5" s="5" t="s">
        <v>2442</v>
      </c>
      <c r="B5" s="7">
        <v>0</v>
      </c>
      <c r="C5" s="7">
        <v>0</v>
      </c>
      <c r="D5" s="7">
        <v>0</v>
      </c>
      <c r="E5" s="5" t="s">
        <v>2443</v>
      </c>
      <c r="F5" s="7">
        <v>0</v>
      </c>
      <c r="G5" s="7">
        <v>0</v>
      </c>
      <c r="H5" s="7">
        <v>0</v>
      </c>
    </row>
    <row r="6" ht="16.95" customHeight="1" spans="1:8">
      <c r="A6" s="5" t="s">
        <v>2445</v>
      </c>
      <c r="B6" s="7">
        <v>0</v>
      </c>
      <c r="C6" s="7">
        <v>0</v>
      </c>
      <c r="D6" s="7">
        <v>0</v>
      </c>
      <c r="E6" s="5" t="s">
        <v>2446</v>
      </c>
      <c r="F6" s="7">
        <v>0</v>
      </c>
      <c r="G6" s="7">
        <v>0</v>
      </c>
      <c r="H6" s="7">
        <v>0</v>
      </c>
    </row>
    <row r="7" ht="16.95" customHeight="1" spans="1:8">
      <c r="A7" s="5" t="s">
        <v>2448</v>
      </c>
      <c r="B7" s="7">
        <v>0</v>
      </c>
      <c r="C7" s="7">
        <v>0</v>
      </c>
      <c r="D7" s="7">
        <v>0</v>
      </c>
      <c r="E7" s="5" t="s">
        <v>2449</v>
      </c>
      <c r="F7" s="7">
        <v>0</v>
      </c>
      <c r="G7" s="7">
        <v>0</v>
      </c>
      <c r="H7" s="7">
        <v>0</v>
      </c>
    </row>
    <row r="8" ht="16.95" customHeight="1" spans="1:8">
      <c r="A8" s="5" t="s">
        <v>2451</v>
      </c>
      <c r="B8" s="7">
        <v>0</v>
      </c>
      <c r="C8" s="7">
        <v>0</v>
      </c>
      <c r="D8" s="7">
        <v>0</v>
      </c>
      <c r="E8" s="5" t="s">
        <v>2452</v>
      </c>
      <c r="F8" s="7">
        <v>0</v>
      </c>
      <c r="G8" s="7">
        <v>0</v>
      </c>
      <c r="H8" s="7">
        <v>0</v>
      </c>
    </row>
    <row r="9" ht="16.95" customHeight="1" spans="1:8">
      <c r="A9" s="5" t="s">
        <v>2454</v>
      </c>
      <c r="B9" s="7">
        <v>0</v>
      </c>
      <c r="C9" s="7">
        <v>0</v>
      </c>
      <c r="D9" s="7">
        <v>0</v>
      </c>
      <c r="E9" s="5" t="s">
        <v>2455</v>
      </c>
      <c r="F9" s="7">
        <v>0</v>
      </c>
      <c r="G9" s="7">
        <v>0</v>
      </c>
      <c r="H9" s="7">
        <v>0</v>
      </c>
    </row>
    <row r="10" ht="16.95" customHeight="1" spans="1:8">
      <c r="A10" s="5" t="s">
        <v>2469</v>
      </c>
      <c r="B10" s="7">
        <v>0</v>
      </c>
      <c r="C10" s="7">
        <v>0</v>
      </c>
      <c r="D10" s="7">
        <v>0</v>
      </c>
      <c r="E10" s="5" t="s">
        <v>2470</v>
      </c>
      <c r="F10" s="7">
        <v>0</v>
      </c>
      <c r="G10" s="7">
        <v>0</v>
      </c>
      <c r="H10" s="7">
        <v>0</v>
      </c>
    </row>
    <row r="11" ht="16.95" customHeight="1" spans="1:8">
      <c r="A11" s="5" t="s">
        <v>2496</v>
      </c>
      <c r="B11" s="7">
        <v>0</v>
      </c>
      <c r="C11" s="7">
        <v>0</v>
      </c>
      <c r="D11" s="7">
        <v>0</v>
      </c>
      <c r="E11" s="5" t="s">
        <v>2497</v>
      </c>
      <c r="F11" s="7">
        <v>0</v>
      </c>
      <c r="G11" s="7">
        <v>0</v>
      </c>
      <c r="H11" s="7">
        <v>0</v>
      </c>
    </row>
    <row r="12" ht="16.95" customHeight="1" spans="1:8">
      <c r="A12" s="5" t="s">
        <v>2803</v>
      </c>
      <c r="B12" s="7">
        <v>0</v>
      </c>
      <c r="C12" s="7">
        <v>0</v>
      </c>
      <c r="D12" s="7">
        <v>0</v>
      </c>
      <c r="E12" s="5" t="s">
        <v>2804</v>
      </c>
      <c r="F12" s="7">
        <v>0</v>
      </c>
      <c r="G12" s="7">
        <v>0</v>
      </c>
      <c r="H12" s="7">
        <v>0</v>
      </c>
    </row>
    <row r="13" customHeight="1" spans="1:8">
      <c r="A13" s="5"/>
      <c r="B13" s="25"/>
      <c r="C13" s="25"/>
      <c r="D13" s="25"/>
      <c r="E13" s="5" t="s">
        <v>2397</v>
      </c>
      <c r="F13" s="7">
        <v>0</v>
      </c>
      <c r="G13" s="7">
        <v>0</v>
      </c>
      <c r="H13" s="7">
        <v>0</v>
      </c>
    </row>
    <row r="14" ht="16.95" customHeight="1" spans="1:8">
      <c r="A14" s="4" t="s">
        <v>2108</v>
      </c>
      <c r="B14" s="6">
        <f>SUM(B5,B6,B7,B8,B9,B10,B11,B12)</f>
        <v>0</v>
      </c>
      <c r="C14" s="6">
        <f>SUM(C5,C6,C7,C8,C9,C10,C11,C12)</f>
        <v>0</v>
      </c>
      <c r="D14" s="6">
        <f>SUM(D5,D6,D7,D8,D9,D10,D11,D12)</f>
        <v>0</v>
      </c>
      <c r="E14" s="4" t="s">
        <v>2180</v>
      </c>
      <c r="F14" s="6">
        <f>SUM(F5:F13)</f>
        <v>0</v>
      </c>
      <c r="G14" s="6">
        <f>SUM(G5:G13)</f>
        <v>0</v>
      </c>
      <c r="H14" s="6">
        <f>SUM(H5:H13)</f>
        <v>0</v>
      </c>
    </row>
    <row r="15" ht="16.95" customHeight="1" spans="1:8">
      <c r="A15" s="21" t="s">
        <v>1869</v>
      </c>
      <c r="B15" s="26"/>
      <c r="C15" s="6">
        <f>SUM(C16:C17)</f>
        <v>0</v>
      </c>
      <c r="D15" s="6">
        <f>SUM(D16:D17)</f>
        <v>0</v>
      </c>
      <c r="E15" s="21" t="s">
        <v>1981</v>
      </c>
      <c r="F15" s="22"/>
      <c r="G15" s="7">
        <v>0</v>
      </c>
      <c r="H15" s="7">
        <v>0</v>
      </c>
    </row>
    <row r="16" customHeight="1" spans="1:8">
      <c r="A16" s="5" t="s">
        <v>2507</v>
      </c>
      <c r="B16" s="5"/>
      <c r="C16" s="7">
        <v>0</v>
      </c>
      <c r="D16" s="7">
        <v>0</v>
      </c>
      <c r="E16" s="21"/>
      <c r="F16" s="22"/>
      <c r="G16" s="25"/>
      <c r="H16" s="25"/>
    </row>
    <row r="17" customHeight="1" spans="1:8">
      <c r="A17" s="5" t="s">
        <v>2509</v>
      </c>
      <c r="B17" s="5"/>
      <c r="C17" s="7">
        <v>0</v>
      </c>
      <c r="D17" s="7">
        <v>0</v>
      </c>
      <c r="E17" s="21"/>
      <c r="F17" s="22"/>
      <c r="G17" s="25"/>
      <c r="H17" s="25"/>
    </row>
    <row r="18" ht="16.95" customHeight="1" spans="1:8">
      <c r="A18" s="21" t="s">
        <v>2416</v>
      </c>
      <c r="B18" s="26"/>
      <c r="C18" s="11">
        <v>0</v>
      </c>
      <c r="D18" s="11">
        <v>0</v>
      </c>
      <c r="E18" s="5"/>
      <c r="F18" s="22"/>
      <c r="G18" s="22"/>
      <c r="H18" s="22"/>
    </row>
    <row r="19" ht="16.95" customHeight="1" spans="1:8">
      <c r="A19" s="21" t="s">
        <v>1987</v>
      </c>
      <c r="B19" s="26"/>
      <c r="C19" s="11">
        <v>0</v>
      </c>
      <c r="D19" s="11">
        <v>0</v>
      </c>
      <c r="E19" s="5"/>
      <c r="F19" s="22"/>
      <c r="G19" s="22"/>
      <c r="H19" s="22"/>
    </row>
    <row r="20" ht="16.95" customHeight="1" spans="1:8">
      <c r="A20" s="21" t="s">
        <v>2068</v>
      </c>
      <c r="B20" s="26"/>
      <c r="C20" s="7">
        <v>0</v>
      </c>
      <c r="D20" s="7">
        <v>0</v>
      </c>
      <c r="E20" s="21" t="s">
        <v>1989</v>
      </c>
      <c r="F20" s="22"/>
      <c r="G20" s="7">
        <v>0</v>
      </c>
      <c r="H20" s="7">
        <v>0</v>
      </c>
    </row>
    <row r="21" ht="16.95" customHeight="1" spans="1:8">
      <c r="A21" s="21" t="s">
        <v>2800</v>
      </c>
      <c r="B21" s="26"/>
      <c r="C21" s="7">
        <v>0</v>
      </c>
      <c r="D21" s="7">
        <v>0</v>
      </c>
      <c r="E21" s="21" t="s">
        <v>1995</v>
      </c>
      <c r="F21" s="22"/>
      <c r="G21" s="7">
        <v>0</v>
      </c>
      <c r="H21" s="7">
        <v>0</v>
      </c>
    </row>
    <row r="22" ht="16.95" customHeight="1" spans="1:8">
      <c r="A22" s="5"/>
      <c r="B22" s="22"/>
      <c r="C22" s="22"/>
      <c r="D22" s="22"/>
      <c r="E22" s="21" t="s">
        <v>2419</v>
      </c>
      <c r="F22" s="22"/>
      <c r="G22" s="7">
        <v>0</v>
      </c>
      <c r="H22" s="7">
        <v>0</v>
      </c>
    </row>
    <row r="23" ht="16.95" customHeight="1" spans="1:8">
      <c r="A23" s="5"/>
      <c r="B23" s="22"/>
      <c r="C23" s="22"/>
      <c r="D23" s="22"/>
      <c r="E23" s="21" t="s">
        <v>2038</v>
      </c>
      <c r="F23" s="22"/>
      <c r="G23" s="6">
        <f>C24-G14-G15-G20-G21-G22</f>
        <v>0</v>
      </c>
      <c r="H23" s="6">
        <f>D24-H14-H15-H20-H21-H22</f>
        <v>0</v>
      </c>
    </row>
    <row r="24" ht="16.95" customHeight="1" spans="1:8">
      <c r="A24" s="4" t="s">
        <v>2041</v>
      </c>
      <c r="B24" s="26"/>
      <c r="C24" s="6">
        <f>SUM(C14:C15,C18:C21)</f>
        <v>0</v>
      </c>
      <c r="D24" s="6">
        <f>SUM(D14:D15,D18:D21)</f>
        <v>0</v>
      </c>
      <c r="E24" s="4" t="s">
        <v>2042</v>
      </c>
      <c r="F24" s="22"/>
      <c r="G24" s="6">
        <f>SUM(G14:G15,G20:G23)</f>
        <v>0</v>
      </c>
      <c r="H24" s="6">
        <f>SUM(H14:H15,H20:H23)</f>
        <v>0</v>
      </c>
    </row>
  </sheetData>
  <mergeCells count="3">
    <mergeCell ref="A1:H1"/>
    <mergeCell ref="A2:H2"/>
    <mergeCell ref="A3:H3"/>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showGridLines="0" showZeros="0" zoomScaleSheetLayoutView="60" workbookViewId="0">
      <selection activeCell="A1" sqref="A1:H1"/>
    </sheetView>
  </sheetViews>
  <sheetFormatPr defaultColWidth="12.1833333333333" defaultRowHeight="15.55" customHeight="1" outlineLevelCol="7"/>
  <cols>
    <col min="1" max="1" width="33.375" customWidth="1"/>
    <col min="2" max="4" width="16.625" customWidth="1"/>
    <col min="5" max="5" width="31.625" customWidth="1"/>
    <col min="6" max="8" width="17" customWidth="1"/>
    <col min="9" max="16384" width="12.1833333333333" customWidth="1"/>
  </cols>
  <sheetData>
    <row r="1" ht="37.5" customHeight="1" spans="1:8">
      <c r="A1" s="13" t="s">
        <v>2805</v>
      </c>
      <c r="B1" s="13"/>
      <c r="C1" s="13"/>
      <c r="D1" s="13"/>
      <c r="E1" s="13"/>
      <c r="F1" s="13"/>
      <c r="G1" s="13"/>
      <c r="H1" s="13"/>
    </row>
    <row r="2" ht="17" customHeight="1" spans="1:8">
      <c r="A2" s="14" t="s">
        <v>89</v>
      </c>
      <c r="B2" s="14"/>
      <c r="C2" s="14"/>
      <c r="D2" s="14"/>
      <c r="E2" s="14"/>
      <c r="F2" s="14"/>
      <c r="G2" s="14"/>
      <c r="H2" s="14"/>
    </row>
    <row r="3" ht="17" customHeight="1" spans="1:8">
      <c r="A3" s="14" t="s">
        <v>758</v>
      </c>
      <c r="B3" s="14"/>
      <c r="C3" s="14"/>
      <c r="D3" s="14"/>
      <c r="E3" s="14"/>
      <c r="F3" s="14"/>
      <c r="G3" s="14"/>
      <c r="H3" s="14"/>
    </row>
    <row r="4" ht="34.5" customHeight="1" spans="1:8">
      <c r="A4" s="4" t="s">
        <v>2530</v>
      </c>
      <c r="B4" s="4" t="s">
        <v>1805</v>
      </c>
      <c r="C4" s="4" t="s">
        <v>99</v>
      </c>
      <c r="D4" s="19" t="s">
        <v>2750</v>
      </c>
      <c r="E4" s="4" t="s">
        <v>2530</v>
      </c>
      <c r="F4" s="4" t="s">
        <v>1805</v>
      </c>
      <c r="G4" s="4" t="s">
        <v>99</v>
      </c>
      <c r="H4" s="19" t="s">
        <v>2750</v>
      </c>
    </row>
    <row r="5" ht="17" customHeight="1" spans="1:8">
      <c r="A5" s="5" t="s">
        <v>2806</v>
      </c>
      <c r="B5" s="7">
        <v>0</v>
      </c>
      <c r="C5" s="7">
        <v>0</v>
      </c>
      <c r="D5" s="7">
        <v>0</v>
      </c>
      <c r="E5" s="5" t="s">
        <v>2807</v>
      </c>
      <c r="F5" s="7">
        <v>0</v>
      </c>
      <c r="G5" s="7">
        <v>0</v>
      </c>
      <c r="H5" s="7">
        <v>0</v>
      </c>
    </row>
    <row r="6" ht="17" customHeight="1" spans="1:8">
      <c r="A6" s="5" t="s">
        <v>2808</v>
      </c>
      <c r="B6" s="7">
        <v>0</v>
      </c>
      <c r="C6" s="7">
        <v>0</v>
      </c>
      <c r="D6" s="7">
        <v>0</v>
      </c>
      <c r="E6" s="5" t="s">
        <v>2809</v>
      </c>
      <c r="F6" s="7">
        <v>0</v>
      </c>
      <c r="G6" s="7">
        <v>0</v>
      </c>
      <c r="H6" s="7">
        <v>0</v>
      </c>
    </row>
    <row r="7" ht="17" customHeight="1" spans="1:8">
      <c r="A7" s="5" t="s">
        <v>2810</v>
      </c>
      <c r="B7" s="7">
        <v>0</v>
      </c>
      <c r="C7" s="7">
        <v>0</v>
      </c>
      <c r="D7" s="7">
        <v>0</v>
      </c>
      <c r="E7" s="5" t="s">
        <v>2811</v>
      </c>
      <c r="F7" s="7">
        <v>0</v>
      </c>
      <c r="G7" s="7">
        <v>0</v>
      </c>
      <c r="H7" s="7">
        <v>0</v>
      </c>
    </row>
    <row r="8" ht="17" customHeight="1" spans="1:8">
      <c r="A8" s="5" t="s">
        <v>2812</v>
      </c>
      <c r="B8" s="7">
        <v>0</v>
      </c>
      <c r="C8" s="7">
        <v>0</v>
      </c>
      <c r="D8" s="7">
        <v>0</v>
      </c>
      <c r="E8" s="5" t="s">
        <v>2813</v>
      </c>
      <c r="F8" s="7">
        <v>0</v>
      </c>
      <c r="G8" s="7">
        <v>0</v>
      </c>
      <c r="H8" s="7">
        <v>0</v>
      </c>
    </row>
    <row r="9" ht="17" customHeight="1" spans="1:8">
      <c r="A9" s="5" t="s">
        <v>2814</v>
      </c>
      <c r="B9" s="7">
        <v>0</v>
      </c>
      <c r="C9" s="7">
        <v>0</v>
      </c>
      <c r="D9" s="7">
        <v>0</v>
      </c>
      <c r="E9" s="5" t="s">
        <v>2815</v>
      </c>
      <c r="F9" s="7">
        <v>0</v>
      </c>
      <c r="G9" s="7">
        <v>0</v>
      </c>
      <c r="H9" s="7">
        <v>0</v>
      </c>
    </row>
    <row r="10" ht="17" customHeight="1" spans="1:8">
      <c r="A10" s="4" t="s">
        <v>2560</v>
      </c>
      <c r="B10" s="6">
        <f>SUM(B5:B9)</f>
        <v>0</v>
      </c>
      <c r="C10" s="6">
        <f>SUM(C5:C9)</f>
        <v>0</v>
      </c>
      <c r="D10" s="6">
        <f>SUM(D5:D9)</f>
        <v>0</v>
      </c>
      <c r="E10" s="4" t="s">
        <v>2561</v>
      </c>
      <c r="F10" s="6">
        <f>SUM(F5:F9)</f>
        <v>0</v>
      </c>
      <c r="G10" s="6">
        <f>SUM(G5:G9)</f>
        <v>0</v>
      </c>
      <c r="H10" s="20">
        <f>SUM(H5:H9)</f>
        <v>0</v>
      </c>
    </row>
    <row r="11" ht="17" customHeight="1" spans="1:8">
      <c r="A11" s="21" t="s">
        <v>1869</v>
      </c>
      <c r="B11" s="22"/>
      <c r="C11" s="7">
        <v>0</v>
      </c>
      <c r="D11" s="7">
        <v>0</v>
      </c>
      <c r="E11" s="21" t="s">
        <v>1981</v>
      </c>
      <c r="F11" s="22"/>
      <c r="G11" s="7">
        <v>0</v>
      </c>
      <c r="H11" s="7">
        <v>0</v>
      </c>
    </row>
    <row r="12" ht="17" customHeight="1" spans="1:8">
      <c r="A12" s="21" t="s">
        <v>1987</v>
      </c>
      <c r="B12" s="22"/>
      <c r="C12" s="11">
        <v>0</v>
      </c>
      <c r="D12" s="11">
        <v>0</v>
      </c>
      <c r="E12" s="5"/>
      <c r="F12" s="22"/>
      <c r="G12" s="22"/>
      <c r="H12" s="22"/>
    </row>
    <row r="13" ht="17" customHeight="1" spans="1:8">
      <c r="A13" s="5"/>
      <c r="B13" s="22"/>
      <c r="C13" s="22"/>
      <c r="D13" s="22"/>
      <c r="E13" s="21" t="s">
        <v>1989</v>
      </c>
      <c r="F13" s="22"/>
      <c r="G13" s="7">
        <v>0</v>
      </c>
      <c r="H13" s="23">
        <v>0</v>
      </c>
    </row>
    <row r="14" ht="17" customHeight="1" spans="1:8">
      <c r="A14" s="5"/>
      <c r="B14" s="22"/>
      <c r="C14" s="22"/>
      <c r="D14" s="22"/>
      <c r="E14" s="21" t="s">
        <v>2038</v>
      </c>
      <c r="F14" s="22"/>
      <c r="G14" s="6">
        <f>C15-G10-G11-G13</f>
        <v>0</v>
      </c>
      <c r="H14" s="20">
        <f>D15-H10-H13-H11</f>
        <v>0</v>
      </c>
    </row>
    <row r="15" ht="17" customHeight="1" spans="1:8">
      <c r="A15" s="4" t="s">
        <v>2041</v>
      </c>
      <c r="B15" s="22"/>
      <c r="C15" s="6">
        <f>C10+C11+C12</f>
        <v>0</v>
      </c>
      <c r="D15" s="6">
        <f>D10+D11+D12</f>
        <v>0</v>
      </c>
      <c r="E15" s="4" t="s">
        <v>2042</v>
      </c>
      <c r="F15" s="22"/>
      <c r="G15" s="6">
        <f>G10+G13+G14+G11</f>
        <v>0</v>
      </c>
      <c r="H15" s="20">
        <f>H10+H13+H14+H11</f>
        <v>0</v>
      </c>
    </row>
  </sheetData>
  <mergeCells count="3">
    <mergeCell ref="A1:H1"/>
    <mergeCell ref="A2:H2"/>
    <mergeCell ref="A3:H3"/>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29"/>
  <sheetViews>
    <sheetView showGridLines="0" showZeros="0" zoomScaleSheetLayoutView="60" workbookViewId="0">
      <selection activeCell="A1" sqref="A1:AD1"/>
    </sheetView>
  </sheetViews>
  <sheetFormatPr defaultColWidth="12.1833333333333" defaultRowHeight="15.55" customHeight="1"/>
  <cols>
    <col min="1" max="1" width="34.125" customWidth="1"/>
    <col min="2" max="3" width="13.25" customWidth="1"/>
    <col min="4" max="7" width="12.875" customWidth="1"/>
    <col min="8" max="27" width="13.25" customWidth="1"/>
    <col min="28" max="28" width="13.5" customWidth="1"/>
    <col min="29" max="30" width="13.25" customWidth="1"/>
    <col min="31" max="16384" width="12.1833333333333" customWidth="1"/>
  </cols>
  <sheetData>
    <row r="1" ht="36.75" customHeight="1" spans="1:30">
      <c r="A1" s="13" t="s">
        <v>2816</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row>
    <row r="2" ht="17" customHeight="1" spans="1:30">
      <c r="A2" s="14" t="s">
        <v>91</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row>
    <row r="3" ht="17" customHeight="1" spans="1:30">
      <c r="A3" s="14" t="s">
        <v>2817</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row>
    <row r="4" s="12" customFormat="1" ht="17" customHeight="1" spans="1:30">
      <c r="A4" s="4" t="s">
        <v>2530</v>
      </c>
      <c r="B4" s="4" t="s">
        <v>2818</v>
      </c>
      <c r="C4" s="4"/>
      <c r="D4" s="4" t="s">
        <v>2819</v>
      </c>
      <c r="E4" s="4"/>
      <c r="F4" s="4"/>
      <c r="G4" s="4"/>
      <c r="H4" s="15" t="s">
        <v>2820</v>
      </c>
      <c r="I4" s="15"/>
      <c r="J4" s="15"/>
      <c r="K4" s="15"/>
      <c r="L4" s="15"/>
      <c r="M4" s="15"/>
      <c r="N4" s="15"/>
      <c r="O4" s="15"/>
      <c r="P4" s="15"/>
      <c r="Q4" s="15"/>
      <c r="R4" s="15"/>
      <c r="S4" s="15"/>
      <c r="T4" s="15"/>
      <c r="U4" s="15"/>
      <c r="V4" s="15"/>
      <c r="W4" s="15"/>
      <c r="X4" s="15"/>
      <c r="Y4" s="15"/>
      <c r="Z4" s="4" t="s">
        <v>2821</v>
      </c>
      <c r="AA4" s="4"/>
      <c r="AB4" s="4"/>
      <c r="AC4" s="4" t="s">
        <v>2822</v>
      </c>
      <c r="AD4" s="4" t="s">
        <v>2823</v>
      </c>
    </row>
    <row r="5" s="12" customFormat="1" ht="17" customHeight="1" spans="1:30">
      <c r="A5" s="4"/>
      <c r="B5" s="4"/>
      <c r="C5" s="4"/>
      <c r="D5" s="4"/>
      <c r="E5" s="4"/>
      <c r="F5" s="4"/>
      <c r="G5" s="4"/>
      <c r="H5" s="4" t="s">
        <v>2824</v>
      </c>
      <c r="I5" s="4"/>
      <c r="J5" s="4"/>
      <c r="K5" s="4"/>
      <c r="L5" s="4"/>
      <c r="M5" s="4"/>
      <c r="N5" s="4"/>
      <c r="O5" s="4" t="s">
        <v>2825</v>
      </c>
      <c r="P5" s="4"/>
      <c r="Q5" s="4"/>
      <c r="R5" s="4"/>
      <c r="S5" s="4"/>
      <c r="T5" s="4"/>
      <c r="U5" s="4"/>
      <c r="V5" s="4" t="s">
        <v>2826</v>
      </c>
      <c r="W5" s="4"/>
      <c r="X5" s="4"/>
      <c r="Y5" s="4"/>
      <c r="Z5" s="4"/>
      <c r="AA5" s="4"/>
      <c r="AB5" s="4"/>
      <c r="AC5" s="4"/>
      <c r="AD5" s="4"/>
    </row>
    <row r="6" s="12" customFormat="1" ht="17" customHeight="1" spans="1:30">
      <c r="A6" s="4"/>
      <c r="B6" s="4" t="s">
        <v>2827</v>
      </c>
      <c r="C6" s="4" t="s">
        <v>2828</v>
      </c>
      <c r="D6" s="4" t="s">
        <v>2829</v>
      </c>
      <c r="E6" s="4" t="s">
        <v>2830</v>
      </c>
      <c r="F6" s="4" t="s">
        <v>2831</v>
      </c>
      <c r="G6" s="4" t="s">
        <v>2832</v>
      </c>
      <c r="H6" s="4" t="s">
        <v>2648</v>
      </c>
      <c r="I6" s="4" t="s">
        <v>2830</v>
      </c>
      <c r="J6" s="4"/>
      <c r="K6" s="4"/>
      <c r="L6" s="4"/>
      <c r="M6" s="4" t="s">
        <v>2831</v>
      </c>
      <c r="N6" s="4" t="s">
        <v>2832</v>
      </c>
      <c r="O6" s="4" t="s">
        <v>2648</v>
      </c>
      <c r="P6" s="4" t="s">
        <v>2830</v>
      </c>
      <c r="Q6" s="4"/>
      <c r="R6" s="4"/>
      <c r="S6" s="4"/>
      <c r="T6" s="4" t="s">
        <v>2831</v>
      </c>
      <c r="U6" s="4" t="s">
        <v>2832</v>
      </c>
      <c r="V6" s="4" t="s">
        <v>2648</v>
      </c>
      <c r="W6" s="4" t="s">
        <v>2830</v>
      </c>
      <c r="X6" s="4" t="s">
        <v>2831</v>
      </c>
      <c r="Y6" s="4" t="s">
        <v>2832</v>
      </c>
      <c r="Z6" s="4" t="s">
        <v>2648</v>
      </c>
      <c r="AA6" s="15" t="s">
        <v>2820</v>
      </c>
      <c r="AB6" s="15"/>
      <c r="AC6" s="4"/>
      <c r="AD6" s="4"/>
    </row>
    <row r="7" ht="33.75" customHeight="1" spans="1:30">
      <c r="A7" s="4"/>
      <c r="B7" s="4"/>
      <c r="C7" s="4"/>
      <c r="D7" s="4"/>
      <c r="E7" s="4"/>
      <c r="F7" s="4"/>
      <c r="G7" s="4"/>
      <c r="H7" s="4"/>
      <c r="I7" s="16" t="s">
        <v>2047</v>
      </c>
      <c r="J7" s="16" t="s">
        <v>2833</v>
      </c>
      <c r="K7" s="17" t="s">
        <v>2834</v>
      </c>
      <c r="L7" s="17" t="s">
        <v>2835</v>
      </c>
      <c r="M7" s="4"/>
      <c r="N7" s="4"/>
      <c r="O7" s="4"/>
      <c r="P7" s="16" t="s">
        <v>2047</v>
      </c>
      <c r="Q7" s="16" t="s">
        <v>2833</v>
      </c>
      <c r="R7" s="17" t="s">
        <v>2834</v>
      </c>
      <c r="S7" s="16" t="s">
        <v>2835</v>
      </c>
      <c r="T7" s="4"/>
      <c r="U7" s="4"/>
      <c r="V7" s="4"/>
      <c r="W7" s="4"/>
      <c r="X7" s="4"/>
      <c r="Y7" s="4"/>
      <c r="Z7" s="4"/>
      <c r="AA7" s="17" t="s">
        <v>2824</v>
      </c>
      <c r="AB7" s="17" t="s">
        <v>2825</v>
      </c>
      <c r="AC7" s="4"/>
      <c r="AD7" s="4"/>
    </row>
    <row r="8" customHeight="1" spans="1:30">
      <c r="A8" s="4" t="s">
        <v>2836</v>
      </c>
      <c r="B8" s="6">
        <f t="shared" ref="B8:AD8" si="0">SUM(B9:B29)</f>
        <v>150</v>
      </c>
      <c r="C8" s="6">
        <f t="shared" si="0"/>
        <v>132</v>
      </c>
      <c r="D8" s="6">
        <f t="shared" si="0"/>
        <v>6897</v>
      </c>
      <c r="E8" s="6">
        <f t="shared" si="0"/>
        <v>6865</v>
      </c>
      <c r="F8" s="6">
        <f t="shared" si="0"/>
        <v>32</v>
      </c>
      <c r="G8" s="6">
        <f t="shared" si="0"/>
        <v>0</v>
      </c>
      <c r="H8" s="6">
        <f t="shared" si="0"/>
        <v>6645</v>
      </c>
      <c r="I8" s="6">
        <f t="shared" si="0"/>
        <v>6613</v>
      </c>
      <c r="J8" s="6">
        <f t="shared" si="0"/>
        <v>1090</v>
      </c>
      <c r="K8" s="6">
        <f t="shared" si="0"/>
        <v>96</v>
      </c>
      <c r="L8" s="6">
        <f t="shared" si="0"/>
        <v>5427</v>
      </c>
      <c r="M8" s="6">
        <f t="shared" si="0"/>
        <v>32</v>
      </c>
      <c r="N8" s="6">
        <f t="shared" si="0"/>
        <v>0</v>
      </c>
      <c r="O8" s="6">
        <f t="shared" si="0"/>
        <v>85</v>
      </c>
      <c r="P8" s="6">
        <f t="shared" si="0"/>
        <v>85</v>
      </c>
      <c r="Q8" s="6">
        <f t="shared" si="0"/>
        <v>0</v>
      </c>
      <c r="R8" s="6">
        <f t="shared" si="0"/>
        <v>0</v>
      </c>
      <c r="S8" s="6">
        <f t="shared" si="0"/>
        <v>85</v>
      </c>
      <c r="T8" s="6">
        <f t="shared" si="0"/>
        <v>0</v>
      </c>
      <c r="U8" s="6">
        <f t="shared" si="0"/>
        <v>0</v>
      </c>
      <c r="V8" s="6">
        <f t="shared" si="0"/>
        <v>167</v>
      </c>
      <c r="W8" s="6">
        <f t="shared" si="0"/>
        <v>167</v>
      </c>
      <c r="X8" s="6">
        <f t="shared" si="0"/>
        <v>0</v>
      </c>
      <c r="Y8" s="6">
        <f t="shared" si="0"/>
        <v>0</v>
      </c>
      <c r="Z8" s="6">
        <f t="shared" si="0"/>
        <v>740</v>
      </c>
      <c r="AA8" s="6">
        <f t="shared" si="0"/>
        <v>740</v>
      </c>
      <c r="AB8" s="6">
        <f t="shared" si="0"/>
        <v>0</v>
      </c>
      <c r="AC8" s="6">
        <f t="shared" si="0"/>
        <v>34434</v>
      </c>
      <c r="AD8" s="6">
        <f t="shared" si="0"/>
        <v>343</v>
      </c>
    </row>
    <row r="9" ht="17" customHeight="1" spans="1:30">
      <c r="A9" s="5" t="s">
        <v>760</v>
      </c>
      <c r="B9" s="7">
        <v>44</v>
      </c>
      <c r="C9" s="7">
        <v>40</v>
      </c>
      <c r="D9" s="6">
        <f t="shared" ref="D9:D29" si="1">SUM(E9:G9)</f>
        <v>1198</v>
      </c>
      <c r="E9" s="6">
        <f t="shared" ref="E9:E29" si="2">SUM(I9+P9+W9)</f>
        <v>1198</v>
      </c>
      <c r="F9" s="6">
        <f t="shared" ref="F9:F29" si="3">SUM(M9+T9+X9)</f>
        <v>0</v>
      </c>
      <c r="G9" s="6">
        <f t="shared" ref="G9:G29" si="4">SUM(N9+U9+Y9)</f>
        <v>0</v>
      </c>
      <c r="H9" s="6">
        <f t="shared" ref="H9:H29" si="5">SUM(I9,M9:N9)</f>
        <v>1198</v>
      </c>
      <c r="I9" s="6">
        <f t="shared" ref="I9:I29" si="6">SUM(J9:L9)</f>
        <v>1198</v>
      </c>
      <c r="J9" s="7">
        <v>636</v>
      </c>
      <c r="K9" s="7">
        <v>37</v>
      </c>
      <c r="L9" s="7">
        <v>525</v>
      </c>
      <c r="M9" s="7">
        <v>0</v>
      </c>
      <c r="N9" s="7">
        <v>0</v>
      </c>
      <c r="O9" s="18">
        <f t="shared" ref="O9:O29" si="7">SUM(P9,T9,U9)</f>
        <v>0</v>
      </c>
      <c r="P9" s="6">
        <f t="shared" ref="P9:P29" si="8">SUM(Q9:S9)</f>
        <v>0</v>
      </c>
      <c r="Q9" s="7">
        <v>0</v>
      </c>
      <c r="R9" s="7">
        <v>0</v>
      </c>
      <c r="S9" s="7">
        <v>0</v>
      </c>
      <c r="T9" s="7">
        <v>0</v>
      </c>
      <c r="U9" s="7">
        <v>0</v>
      </c>
      <c r="V9" s="6">
        <f t="shared" ref="V9:V29" si="9">SUM(W9:Y9)</f>
        <v>0</v>
      </c>
      <c r="W9" s="7">
        <v>0</v>
      </c>
      <c r="X9" s="7">
        <v>0</v>
      </c>
      <c r="Y9" s="7">
        <v>0</v>
      </c>
      <c r="Z9" s="7">
        <v>0</v>
      </c>
      <c r="AA9" s="7">
        <v>0</v>
      </c>
      <c r="AB9" s="7">
        <v>0</v>
      </c>
      <c r="AC9" s="7">
        <v>0</v>
      </c>
      <c r="AD9" s="7">
        <v>49</v>
      </c>
    </row>
    <row r="10" ht="17" customHeight="1" spans="1:30">
      <c r="A10" s="5" t="s">
        <v>900</v>
      </c>
      <c r="B10" s="7">
        <v>0</v>
      </c>
      <c r="C10" s="7">
        <v>0</v>
      </c>
      <c r="D10" s="6">
        <f t="shared" si="1"/>
        <v>0</v>
      </c>
      <c r="E10" s="6">
        <f t="shared" si="2"/>
        <v>0</v>
      </c>
      <c r="F10" s="6">
        <f t="shared" si="3"/>
        <v>0</v>
      </c>
      <c r="G10" s="6">
        <f t="shared" si="4"/>
        <v>0</v>
      </c>
      <c r="H10" s="6">
        <f t="shared" si="5"/>
        <v>0</v>
      </c>
      <c r="I10" s="6">
        <f t="shared" si="6"/>
        <v>0</v>
      </c>
      <c r="J10" s="7">
        <v>0</v>
      </c>
      <c r="K10" s="7">
        <v>0</v>
      </c>
      <c r="L10" s="7">
        <v>0</v>
      </c>
      <c r="M10" s="7">
        <v>0</v>
      </c>
      <c r="N10" s="7">
        <v>0</v>
      </c>
      <c r="O10" s="18">
        <f t="shared" si="7"/>
        <v>0</v>
      </c>
      <c r="P10" s="6">
        <f t="shared" si="8"/>
        <v>0</v>
      </c>
      <c r="Q10" s="7">
        <v>0</v>
      </c>
      <c r="R10" s="7">
        <v>0</v>
      </c>
      <c r="S10" s="7">
        <v>0</v>
      </c>
      <c r="T10" s="7">
        <v>0</v>
      </c>
      <c r="U10" s="7">
        <v>0</v>
      </c>
      <c r="V10" s="6">
        <f t="shared" si="9"/>
        <v>0</v>
      </c>
      <c r="W10" s="7">
        <v>0</v>
      </c>
      <c r="X10" s="7">
        <v>0</v>
      </c>
      <c r="Y10" s="7">
        <v>0</v>
      </c>
      <c r="Z10" s="7">
        <v>0</v>
      </c>
      <c r="AA10" s="7">
        <v>0</v>
      </c>
      <c r="AB10" s="7">
        <v>0</v>
      </c>
      <c r="AC10" s="7">
        <v>0</v>
      </c>
      <c r="AD10" s="7">
        <v>0</v>
      </c>
    </row>
    <row r="11" ht="17" customHeight="1" spans="1:30">
      <c r="A11" s="5" t="s">
        <v>950</v>
      </c>
      <c r="B11" s="7">
        <v>16</v>
      </c>
      <c r="C11" s="7">
        <v>4</v>
      </c>
      <c r="D11" s="6">
        <f t="shared" si="1"/>
        <v>380</v>
      </c>
      <c r="E11" s="6">
        <f t="shared" si="2"/>
        <v>380</v>
      </c>
      <c r="F11" s="6">
        <f t="shared" si="3"/>
        <v>0</v>
      </c>
      <c r="G11" s="6">
        <f t="shared" si="4"/>
        <v>0</v>
      </c>
      <c r="H11" s="6">
        <f t="shared" si="5"/>
        <v>380</v>
      </c>
      <c r="I11" s="6">
        <f t="shared" si="6"/>
        <v>380</v>
      </c>
      <c r="J11" s="7">
        <v>242</v>
      </c>
      <c r="K11" s="7">
        <v>0</v>
      </c>
      <c r="L11" s="7">
        <v>138</v>
      </c>
      <c r="M11" s="7">
        <v>0</v>
      </c>
      <c r="N11" s="7">
        <v>0</v>
      </c>
      <c r="O11" s="18">
        <f t="shared" si="7"/>
        <v>0</v>
      </c>
      <c r="P11" s="6">
        <f t="shared" si="8"/>
        <v>0</v>
      </c>
      <c r="Q11" s="7">
        <v>0</v>
      </c>
      <c r="R11" s="7">
        <v>0</v>
      </c>
      <c r="S11" s="7">
        <v>0</v>
      </c>
      <c r="T11" s="7">
        <v>0</v>
      </c>
      <c r="U11" s="7">
        <v>0</v>
      </c>
      <c r="V11" s="6">
        <f t="shared" si="9"/>
        <v>0</v>
      </c>
      <c r="W11" s="7">
        <v>0</v>
      </c>
      <c r="X11" s="7">
        <v>0</v>
      </c>
      <c r="Y11" s="7">
        <v>0</v>
      </c>
      <c r="Z11" s="7">
        <v>172</v>
      </c>
      <c r="AA11" s="7">
        <v>172</v>
      </c>
      <c r="AB11" s="7">
        <v>0</v>
      </c>
      <c r="AC11" s="7">
        <v>0</v>
      </c>
      <c r="AD11" s="7">
        <v>0</v>
      </c>
    </row>
    <row r="12" ht="17" customHeight="1" spans="1:30">
      <c r="A12" s="5" t="s">
        <v>1002</v>
      </c>
      <c r="B12" s="7">
        <v>40</v>
      </c>
      <c r="C12" s="7">
        <v>40</v>
      </c>
      <c r="D12" s="6">
        <f t="shared" si="1"/>
        <v>2596</v>
      </c>
      <c r="E12" s="6">
        <f t="shared" si="2"/>
        <v>2596</v>
      </c>
      <c r="F12" s="6">
        <f t="shared" si="3"/>
        <v>0</v>
      </c>
      <c r="G12" s="6">
        <f t="shared" si="4"/>
        <v>0</v>
      </c>
      <c r="H12" s="6">
        <f t="shared" si="5"/>
        <v>2596</v>
      </c>
      <c r="I12" s="6">
        <f t="shared" si="6"/>
        <v>2596</v>
      </c>
      <c r="J12" s="7">
        <v>13</v>
      </c>
      <c r="K12" s="7">
        <v>0</v>
      </c>
      <c r="L12" s="7">
        <v>2583</v>
      </c>
      <c r="M12" s="7">
        <v>0</v>
      </c>
      <c r="N12" s="7">
        <v>0</v>
      </c>
      <c r="O12" s="18">
        <f t="shared" si="7"/>
        <v>0</v>
      </c>
      <c r="P12" s="6">
        <f t="shared" si="8"/>
        <v>0</v>
      </c>
      <c r="Q12" s="7">
        <v>0</v>
      </c>
      <c r="R12" s="7">
        <v>0</v>
      </c>
      <c r="S12" s="7">
        <v>0</v>
      </c>
      <c r="T12" s="7">
        <v>0</v>
      </c>
      <c r="U12" s="7">
        <v>0</v>
      </c>
      <c r="V12" s="6">
        <f t="shared" si="9"/>
        <v>0</v>
      </c>
      <c r="W12" s="7">
        <v>0</v>
      </c>
      <c r="X12" s="7">
        <v>0</v>
      </c>
      <c r="Y12" s="7">
        <v>0</v>
      </c>
      <c r="Z12" s="7">
        <v>2</v>
      </c>
      <c r="AA12" s="7">
        <v>2</v>
      </c>
      <c r="AB12" s="7">
        <v>0</v>
      </c>
      <c r="AC12" s="7">
        <v>34434</v>
      </c>
      <c r="AD12" s="7">
        <v>224</v>
      </c>
    </row>
    <row r="13" ht="17" customHeight="1" spans="1:30">
      <c r="A13" s="5" t="s">
        <v>1053</v>
      </c>
      <c r="B13" s="7">
        <v>1</v>
      </c>
      <c r="C13" s="7">
        <v>1</v>
      </c>
      <c r="D13" s="6">
        <f t="shared" si="1"/>
        <v>10</v>
      </c>
      <c r="E13" s="6">
        <f t="shared" si="2"/>
        <v>10</v>
      </c>
      <c r="F13" s="6">
        <f t="shared" si="3"/>
        <v>0</v>
      </c>
      <c r="G13" s="6">
        <f t="shared" si="4"/>
        <v>0</v>
      </c>
      <c r="H13" s="6">
        <f t="shared" si="5"/>
        <v>10</v>
      </c>
      <c r="I13" s="6">
        <f t="shared" si="6"/>
        <v>10</v>
      </c>
      <c r="J13" s="7">
        <v>4</v>
      </c>
      <c r="K13" s="7">
        <v>2</v>
      </c>
      <c r="L13" s="7">
        <v>4</v>
      </c>
      <c r="M13" s="7">
        <v>0</v>
      </c>
      <c r="N13" s="7">
        <v>0</v>
      </c>
      <c r="O13" s="18">
        <f t="shared" si="7"/>
        <v>0</v>
      </c>
      <c r="P13" s="6">
        <f t="shared" si="8"/>
        <v>0</v>
      </c>
      <c r="Q13" s="7">
        <v>0</v>
      </c>
      <c r="R13" s="7">
        <v>0</v>
      </c>
      <c r="S13" s="7">
        <v>0</v>
      </c>
      <c r="T13" s="7">
        <v>0</v>
      </c>
      <c r="U13" s="7">
        <v>0</v>
      </c>
      <c r="V13" s="6">
        <f t="shared" si="9"/>
        <v>0</v>
      </c>
      <c r="W13" s="7">
        <v>0</v>
      </c>
      <c r="X13" s="7">
        <v>0</v>
      </c>
      <c r="Y13" s="7">
        <v>0</v>
      </c>
      <c r="Z13" s="7">
        <v>0</v>
      </c>
      <c r="AA13" s="7">
        <v>0</v>
      </c>
      <c r="AB13" s="7">
        <v>0</v>
      </c>
      <c r="AC13" s="7">
        <v>0</v>
      </c>
      <c r="AD13" s="7">
        <v>3</v>
      </c>
    </row>
    <row r="14" ht="17" customHeight="1" spans="1:30">
      <c r="A14" s="5" t="s">
        <v>1100</v>
      </c>
      <c r="B14" s="7">
        <v>3</v>
      </c>
      <c r="C14" s="7">
        <v>3</v>
      </c>
      <c r="D14" s="6">
        <f t="shared" si="1"/>
        <v>128</v>
      </c>
      <c r="E14" s="6">
        <f t="shared" si="2"/>
        <v>128</v>
      </c>
      <c r="F14" s="6">
        <f t="shared" si="3"/>
        <v>0</v>
      </c>
      <c r="G14" s="6">
        <f t="shared" si="4"/>
        <v>0</v>
      </c>
      <c r="H14" s="6">
        <f t="shared" si="5"/>
        <v>128</v>
      </c>
      <c r="I14" s="6">
        <f t="shared" si="6"/>
        <v>128</v>
      </c>
      <c r="J14" s="7">
        <v>16</v>
      </c>
      <c r="K14" s="7">
        <v>2</v>
      </c>
      <c r="L14" s="7">
        <v>110</v>
      </c>
      <c r="M14" s="7">
        <v>0</v>
      </c>
      <c r="N14" s="7">
        <v>0</v>
      </c>
      <c r="O14" s="18">
        <f t="shared" si="7"/>
        <v>0</v>
      </c>
      <c r="P14" s="6">
        <f t="shared" si="8"/>
        <v>0</v>
      </c>
      <c r="Q14" s="7">
        <v>0</v>
      </c>
      <c r="R14" s="7">
        <v>0</v>
      </c>
      <c r="S14" s="7">
        <v>0</v>
      </c>
      <c r="T14" s="7">
        <v>0</v>
      </c>
      <c r="U14" s="7">
        <v>0</v>
      </c>
      <c r="V14" s="6">
        <f t="shared" si="9"/>
        <v>0</v>
      </c>
      <c r="W14" s="7">
        <v>0</v>
      </c>
      <c r="X14" s="7">
        <v>0</v>
      </c>
      <c r="Y14" s="7">
        <v>0</v>
      </c>
      <c r="Z14" s="7">
        <v>0</v>
      </c>
      <c r="AA14" s="7">
        <v>0</v>
      </c>
      <c r="AB14" s="7">
        <v>0</v>
      </c>
      <c r="AC14" s="7">
        <v>0</v>
      </c>
      <c r="AD14" s="7">
        <v>0</v>
      </c>
    </row>
    <row r="15" ht="17" customHeight="1" spans="1:30">
      <c r="A15" s="5" t="s">
        <v>1142</v>
      </c>
      <c r="B15" s="7">
        <v>14</v>
      </c>
      <c r="C15" s="7">
        <v>14</v>
      </c>
      <c r="D15" s="6">
        <f t="shared" si="1"/>
        <v>311</v>
      </c>
      <c r="E15" s="6">
        <f t="shared" si="2"/>
        <v>279</v>
      </c>
      <c r="F15" s="6">
        <f t="shared" si="3"/>
        <v>32</v>
      </c>
      <c r="G15" s="6">
        <f t="shared" si="4"/>
        <v>0</v>
      </c>
      <c r="H15" s="6">
        <f t="shared" si="5"/>
        <v>311</v>
      </c>
      <c r="I15" s="6">
        <f t="shared" si="6"/>
        <v>279</v>
      </c>
      <c r="J15" s="7">
        <v>39</v>
      </c>
      <c r="K15" s="7">
        <v>3</v>
      </c>
      <c r="L15" s="7">
        <v>237</v>
      </c>
      <c r="M15" s="7">
        <v>32</v>
      </c>
      <c r="N15" s="7">
        <v>0</v>
      </c>
      <c r="O15" s="18">
        <f t="shared" si="7"/>
        <v>0</v>
      </c>
      <c r="P15" s="6">
        <f t="shared" si="8"/>
        <v>0</v>
      </c>
      <c r="Q15" s="7">
        <v>0</v>
      </c>
      <c r="R15" s="7">
        <v>0</v>
      </c>
      <c r="S15" s="7">
        <v>0</v>
      </c>
      <c r="T15" s="7">
        <v>0</v>
      </c>
      <c r="U15" s="7">
        <v>0</v>
      </c>
      <c r="V15" s="6">
        <f t="shared" si="9"/>
        <v>0</v>
      </c>
      <c r="W15" s="7">
        <v>0</v>
      </c>
      <c r="X15" s="7">
        <v>0</v>
      </c>
      <c r="Y15" s="7">
        <v>0</v>
      </c>
      <c r="Z15" s="7">
        <v>0</v>
      </c>
      <c r="AA15" s="7">
        <v>0</v>
      </c>
      <c r="AB15" s="7">
        <v>0</v>
      </c>
      <c r="AC15" s="7">
        <v>0</v>
      </c>
      <c r="AD15" s="7">
        <v>37</v>
      </c>
    </row>
    <row r="16" ht="17" customHeight="1" spans="1:30">
      <c r="A16" s="5" t="s">
        <v>1246</v>
      </c>
      <c r="B16" s="7">
        <v>10</v>
      </c>
      <c r="C16" s="7">
        <v>10</v>
      </c>
      <c r="D16" s="6">
        <f t="shared" si="1"/>
        <v>620</v>
      </c>
      <c r="E16" s="6">
        <f t="shared" si="2"/>
        <v>620</v>
      </c>
      <c r="F16" s="6">
        <f t="shared" si="3"/>
        <v>0</v>
      </c>
      <c r="G16" s="6">
        <f t="shared" si="4"/>
        <v>0</v>
      </c>
      <c r="H16" s="6">
        <f t="shared" si="5"/>
        <v>620</v>
      </c>
      <c r="I16" s="6">
        <f t="shared" si="6"/>
        <v>620</v>
      </c>
      <c r="J16" s="7">
        <v>49</v>
      </c>
      <c r="K16" s="7">
        <v>2</v>
      </c>
      <c r="L16" s="7">
        <v>569</v>
      </c>
      <c r="M16" s="7">
        <v>0</v>
      </c>
      <c r="N16" s="7">
        <v>0</v>
      </c>
      <c r="O16" s="18">
        <f t="shared" si="7"/>
        <v>0</v>
      </c>
      <c r="P16" s="6">
        <f t="shared" si="8"/>
        <v>0</v>
      </c>
      <c r="Q16" s="7">
        <v>0</v>
      </c>
      <c r="R16" s="7">
        <v>0</v>
      </c>
      <c r="S16" s="7">
        <v>0</v>
      </c>
      <c r="T16" s="7">
        <v>0</v>
      </c>
      <c r="U16" s="7">
        <v>0</v>
      </c>
      <c r="V16" s="6">
        <f t="shared" si="9"/>
        <v>0</v>
      </c>
      <c r="W16" s="7">
        <v>0</v>
      </c>
      <c r="X16" s="7">
        <v>0</v>
      </c>
      <c r="Y16" s="7">
        <v>0</v>
      </c>
      <c r="Z16" s="7">
        <v>0</v>
      </c>
      <c r="AA16" s="7">
        <v>0</v>
      </c>
      <c r="AB16" s="7">
        <v>0</v>
      </c>
      <c r="AC16" s="7">
        <v>0</v>
      </c>
      <c r="AD16" s="7">
        <v>2</v>
      </c>
    </row>
    <row r="17" ht="17" customHeight="1" spans="1:30">
      <c r="A17" s="5" t="s">
        <v>1310</v>
      </c>
      <c r="B17" s="7">
        <v>2</v>
      </c>
      <c r="C17" s="7">
        <v>2</v>
      </c>
      <c r="D17" s="6">
        <f t="shared" si="1"/>
        <v>139</v>
      </c>
      <c r="E17" s="6">
        <f t="shared" si="2"/>
        <v>139</v>
      </c>
      <c r="F17" s="6">
        <f t="shared" si="3"/>
        <v>0</v>
      </c>
      <c r="G17" s="6">
        <f t="shared" si="4"/>
        <v>0</v>
      </c>
      <c r="H17" s="6">
        <f t="shared" si="5"/>
        <v>139</v>
      </c>
      <c r="I17" s="6">
        <f t="shared" si="6"/>
        <v>139</v>
      </c>
      <c r="J17" s="7">
        <v>15</v>
      </c>
      <c r="K17" s="7">
        <v>0</v>
      </c>
      <c r="L17" s="7">
        <v>124</v>
      </c>
      <c r="M17" s="7">
        <v>0</v>
      </c>
      <c r="N17" s="7">
        <v>0</v>
      </c>
      <c r="O17" s="18">
        <f t="shared" si="7"/>
        <v>0</v>
      </c>
      <c r="P17" s="6">
        <f t="shared" si="8"/>
        <v>0</v>
      </c>
      <c r="Q17" s="7">
        <v>0</v>
      </c>
      <c r="R17" s="7">
        <v>0</v>
      </c>
      <c r="S17" s="7">
        <v>0</v>
      </c>
      <c r="T17" s="7">
        <v>0</v>
      </c>
      <c r="U17" s="7">
        <v>0</v>
      </c>
      <c r="V17" s="6">
        <f t="shared" si="9"/>
        <v>0</v>
      </c>
      <c r="W17" s="7">
        <v>0</v>
      </c>
      <c r="X17" s="7">
        <v>0</v>
      </c>
      <c r="Y17" s="7">
        <v>0</v>
      </c>
      <c r="Z17" s="7">
        <v>0</v>
      </c>
      <c r="AA17" s="7">
        <v>0</v>
      </c>
      <c r="AB17" s="7">
        <v>0</v>
      </c>
      <c r="AC17" s="7">
        <v>0</v>
      </c>
      <c r="AD17" s="7">
        <v>0</v>
      </c>
    </row>
    <row r="18" ht="17" customHeight="1" spans="1:30">
      <c r="A18" s="5" t="s">
        <v>1380</v>
      </c>
      <c r="B18" s="7">
        <v>5</v>
      </c>
      <c r="C18" s="7">
        <v>3</v>
      </c>
      <c r="D18" s="6">
        <f t="shared" si="1"/>
        <v>669</v>
      </c>
      <c r="E18" s="6">
        <f t="shared" si="2"/>
        <v>669</v>
      </c>
      <c r="F18" s="6">
        <f t="shared" si="3"/>
        <v>0</v>
      </c>
      <c r="G18" s="6">
        <f t="shared" si="4"/>
        <v>0</v>
      </c>
      <c r="H18" s="6">
        <f t="shared" si="5"/>
        <v>584</v>
      </c>
      <c r="I18" s="6">
        <f t="shared" si="6"/>
        <v>584</v>
      </c>
      <c r="J18" s="7">
        <v>18</v>
      </c>
      <c r="K18" s="7">
        <v>0</v>
      </c>
      <c r="L18" s="7">
        <v>566</v>
      </c>
      <c r="M18" s="7">
        <v>0</v>
      </c>
      <c r="N18" s="7">
        <v>0</v>
      </c>
      <c r="O18" s="18">
        <f t="shared" si="7"/>
        <v>85</v>
      </c>
      <c r="P18" s="6">
        <f t="shared" si="8"/>
        <v>85</v>
      </c>
      <c r="Q18" s="7">
        <v>0</v>
      </c>
      <c r="R18" s="7">
        <v>0</v>
      </c>
      <c r="S18" s="7">
        <v>85</v>
      </c>
      <c r="T18" s="7">
        <v>0</v>
      </c>
      <c r="U18" s="7">
        <v>0</v>
      </c>
      <c r="V18" s="6">
        <f t="shared" si="9"/>
        <v>0</v>
      </c>
      <c r="W18" s="7">
        <v>0</v>
      </c>
      <c r="X18" s="7">
        <v>0</v>
      </c>
      <c r="Y18" s="7">
        <v>0</v>
      </c>
      <c r="Z18" s="7">
        <v>566</v>
      </c>
      <c r="AA18" s="7">
        <v>566</v>
      </c>
      <c r="AB18" s="7">
        <v>0</v>
      </c>
      <c r="AC18" s="7">
        <v>0</v>
      </c>
      <c r="AD18" s="7">
        <v>19</v>
      </c>
    </row>
    <row r="19" ht="17" customHeight="1" spans="1:30">
      <c r="A19" s="5" t="s">
        <v>1400</v>
      </c>
      <c r="B19" s="7">
        <v>6</v>
      </c>
      <c r="C19" s="7">
        <v>6</v>
      </c>
      <c r="D19" s="6">
        <f t="shared" si="1"/>
        <v>303</v>
      </c>
      <c r="E19" s="6">
        <f t="shared" si="2"/>
        <v>303</v>
      </c>
      <c r="F19" s="6">
        <f t="shared" si="3"/>
        <v>0</v>
      </c>
      <c r="G19" s="6">
        <f t="shared" si="4"/>
        <v>0</v>
      </c>
      <c r="H19" s="6">
        <f t="shared" si="5"/>
        <v>303</v>
      </c>
      <c r="I19" s="6">
        <f t="shared" si="6"/>
        <v>303</v>
      </c>
      <c r="J19" s="7">
        <v>26</v>
      </c>
      <c r="K19" s="7">
        <v>11</v>
      </c>
      <c r="L19" s="7">
        <v>266</v>
      </c>
      <c r="M19" s="7">
        <v>0</v>
      </c>
      <c r="N19" s="7">
        <v>0</v>
      </c>
      <c r="O19" s="18">
        <f t="shared" si="7"/>
        <v>0</v>
      </c>
      <c r="P19" s="6">
        <f t="shared" si="8"/>
        <v>0</v>
      </c>
      <c r="Q19" s="7">
        <v>0</v>
      </c>
      <c r="R19" s="7">
        <v>0</v>
      </c>
      <c r="S19" s="7">
        <v>0</v>
      </c>
      <c r="T19" s="7">
        <v>0</v>
      </c>
      <c r="U19" s="7">
        <v>0</v>
      </c>
      <c r="V19" s="6">
        <f t="shared" si="9"/>
        <v>0</v>
      </c>
      <c r="W19" s="7">
        <v>0</v>
      </c>
      <c r="X19" s="7">
        <v>0</v>
      </c>
      <c r="Y19" s="7">
        <v>0</v>
      </c>
      <c r="Z19" s="7">
        <v>0</v>
      </c>
      <c r="AA19" s="7">
        <v>0</v>
      </c>
      <c r="AB19" s="7">
        <v>0</v>
      </c>
      <c r="AC19" s="7">
        <v>0</v>
      </c>
      <c r="AD19" s="7">
        <v>8</v>
      </c>
    </row>
    <row r="20" ht="17" customHeight="1" spans="1:30">
      <c r="A20" s="5" t="s">
        <v>1496</v>
      </c>
      <c r="B20" s="7">
        <v>3</v>
      </c>
      <c r="C20" s="7">
        <v>3</v>
      </c>
      <c r="D20" s="6">
        <f t="shared" si="1"/>
        <v>262</v>
      </c>
      <c r="E20" s="6">
        <f t="shared" si="2"/>
        <v>262</v>
      </c>
      <c r="F20" s="6">
        <f t="shared" si="3"/>
        <v>0</v>
      </c>
      <c r="G20" s="6">
        <f t="shared" si="4"/>
        <v>0</v>
      </c>
      <c r="H20" s="6">
        <f t="shared" si="5"/>
        <v>110</v>
      </c>
      <c r="I20" s="6">
        <f t="shared" si="6"/>
        <v>110</v>
      </c>
      <c r="J20" s="7">
        <v>7</v>
      </c>
      <c r="K20" s="7">
        <v>1</v>
      </c>
      <c r="L20" s="7">
        <v>102</v>
      </c>
      <c r="M20" s="7">
        <v>0</v>
      </c>
      <c r="N20" s="7">
        <v>0</v>
      </c>
      <c r="O20" s="18">
        <f t="shared" si="7"/>
        <v>0</v>
      </c>
      <c r="P20" s="6">
        <f t="shared" si="8"/>
        <v>0</v>
      </c>
      <c r="Q20" s="7">
        <v>0</v>
      </c>
      <c r="R20" s="7">
        <v>0</v>
      </c>
      <c r="S20" s="7">
        <v>0</v>
      </c>
      <c r="T20" s="7">
        <v>0</v>
      </c>
      <c r="U20" s="7">
        <v>0</v>
      </c>
      <c r="V20" s="6">
        <f t="shared" si="9"/>
        <v>152</v>
      </c>
      <c r="W20" s="7">
        <v>152</v>
      </c>
      <c r="X20" s="7">
        <v>0</v>
      </c>
      <c r="Y20" s="7">
        <v>0</v>
      </c>
      <c r="Z20" s="7">
        <v>0</v>
      </c>
      <c r="AA20" s="7">
        <v>0</v>
      </c>
      <c r="AB20" s="7">
        <v>0</v>
      </c>
      <c r="AC20" s="7">
        <v>0</v>
      </c>
      <c r="AD20" s="7">
        <v>0</v>
      </c>
    </row>
    <row r="21" ht="17" customHeight="1" spans="1:30">
      <c r="A21" s="5" t="s">
        <v>1547</v>
      </c>
      <c r="B21" s="7">
        <v>1</v>
      </c>
      <c r="C21" s="7">
        <v>1</v>
      </c>
      <c r="D21" s="6">
        <f t="shared" si="1"/>
        <v>18</v>
      </c>
      <c r="E21" s="6">
        <f t="shared" si="2"/>
        <v>18</v>
      </c>
      <c r="F21" s="6">
        <f t="shared" si="3"/>
        <v>0</v>
      </c>
      <c r="G21" s="6">
        <f t="shared" si="4"/>
        <v>0</v>
      </c>
      <c r="H21" s="6">
        <f t="shared" si="5"/>
        <v>3</v>
      </c>
      <c r="I21" s="6">
        <f t="shared" si="6"/>
        <v>3</v>
      </c>
      <c r="J21" s="7">
        <v>0</v>
      </c>
      <c r="K21" s="7">
        <v>2</v>
      </c>
      <c r="L21" s="7">
        <v>1</v>
      </c>
      <c r="M21" s="7">
        <v>0</v>
      </c>
      <c r="N21" s="7">
        <v>0</v>
      </c>
      <c r="O21" s="18">
        <f t="shared" si="7"/>
        <v>0</v>
      </c>
      <c r="P21" s="6">
        <f t="shared" si="8"/>
        <v>0</v>
      </c>
      <c r="Q21" s="7">
        <v>0</v>
      </c>
      <c r="R21" s="7">
        <v>0</v>
      </c>
      <c r="S21" s="7">
        <v>0</v>
      </c>
      <c r="T21" s="7">
        <v>0</v>
      </c>
      <c r="U21" s="7">
        <v>0</v>
      </c>
      <c r="V21" s="6">
        <f t="shared" si="9"/>
        <v>15</v>
      </c>
      <c r="W21" s="7">
        <v>15</v>
      </c>
      <c r="X21" s="7">
        <v>0</v>
      </c>
      <c r="Y21" s="7">
        <v>0</v>
      </c>
      <c r="Z21" s="7">
        <v>0</v>
      </c>
      <c r="AA21" s="7">
        <v>0</v>
      </c>
      <c r="AB21" s="7">
        <v>0</v>
      </c>
      <c r="AC21" s="7">
        <v>0</v>
      </c>
      <c r="AD21" s="7">
        <v>1</v>
      </c>
    </row>
    <row r="22" ht="17" customHeight="1" spans="1:30">
      <c r="A22" s="5" t="s">
        <v>1595</v>
      </c>
      <c r="B22" s="7">
        <v>2</v>
      </c>
      <c r="C22" s="7">
        <v>2</v>
      </c>
      <c r="D22" s="6">
        <f t="shared" si="1"/>
        <v>14</v>
      </c>
      <c r="E22" s="6">
        <f t="shared" si="2"/>
        <v>14</v>
      </c>
      <c r="F22" s="6">
        <f t="shared" si="3"/>
        <v>0</v>
      </c>
      <c r="G22" s="6">
        <f t="shared" si="4"/>
        <v>0</v>
      </c>
      <c r="H22" s="6">
        <f t="shared" si="5"/>
        <v>14</v>
      </c>
      <c r="I22" s="6">
        <f t="shared" si="6"/>
        <v>14</v>
      </c>
      <c r="J22" s="7">
        <v>0</v>
      </c>
      <c r="K22" s="7">
        <v>1</v>
      </c>
      <c r="L22" s="7">
        <v>13</v>
      </c>
      <c r="M22" s="7">
        <v>0</v>
      </c>
      <c r="N22" s="7">
        <v>0</v>
      </c>
      <c r="O22" s="18">
        <f t="shared" si="7"/>
        <v>0</v>
      </c>
      <c r="P22" s="6">
        <f t="shared" si="8"/>
        <v>0</v>
      </c>
      <c r="Q22" s="7">
        <v>0</v>
      </c>
      <c r="R22" s="7">
        <v>0</v>
      </c>
      <c r="S22" s="7">
        <v>0</v>
      </c>
      <c r="T22" s="7">
        <v>0</v>
      </c>
      <c r="U22" s="7">
        <v>0</v>
      </c>
      <c r="V22" s="6">
        <f t="shared" si="9"/>
        <v>0</v>
      </c>
      <c r="W22" s="7">
        <v>0</v>
      </c>
      <c r="X22" s="7">
        <v>0</v>
      </c>
      <c r="Y22" s="7">
        <v>0</v>
      </c>
      <c r="Z22" s="7">
        <v>0</v>
      </c>
      <c r="AA22" s="7">
        <v>0</v>
      </c>
      <c r="AB22" s="7">
        <v>0</v>
      </c>
      <c r="AC22" s="7">
        <v>0</v>
      </c>
      <c r="AD22" s="7">
        <v>0</v>
      </c>
    </row>
    <row r="23" ht="17" customHeight="1" spans="1:30">
      <c r="A23" s="5" t="s">
        <v>1608</v>
      </c>
      <c r="B23" s="7">
        <v>0</v>
      </c>
      <c r="C23" s="7">
        <v>0</v>
      </c>
      <c r="D23" s="6">
        <f t="shared" si="1"/>
        <v>0</v>
      </c>
      <c r="E23" s="6">
        <f t="shared" si="2"/>
        <v>0</v>
      </c>
      <c r="F23" s="6">
        <f t="shared" si="3"/>
        <v>0</v>
      </c>
      <c r="G23" s="6">
        <f t="shared" si="4"/>
        <v>0</v>
      </c>
      <c r="H23" s="6">
        <f t="shared" si="5"/>
        <v>0</v>
      </c>
      <c r="I23" s="6">
        <f t="shared" si="6"/>
        <v>0</v>
      </c>
      <c r="J23" s="7">
        <v>0</v>
      </c>
      <c r="K23" s="7">
        <v>0</v>
      </c>
      <c r="L23" s="7">
        <v>0</v>
      </c>
      <c r="M23" s="7">
        <v>0</v>
      </c>
      <c r="N23" s="7">
        <v>0</v>
      </c>
      <c r="O23" s="18">
        <f t="shared" si="7"/>
        <v>0</v>
      </c>
      <c r="P23" s="6">
        <f t="shared" si="8"/>
        <v>0</v>
      </c>
      <c r="Q23" s="7">
        <v>0</v>
      </c>
      <c r="R23" s="7">
        <v>0</v>
      </c>
      <c r="S23" s="7">
        <v>0</v>
      </c>
      <c r="T23" s="7">
        <v>0</v>
      </c>
      <c r="U23" s="7">
        <v>0</v>
      </c>
      <c r="V23" s="6">
        <f t="shared" si="9"/>
        <v>0</v>
      </c>
      <c r="W23" s="7">
        <v>0</v>
      </c>
      <c r="X23" s="7">
        <v>0</v>
      </c>
      <c r="Y23" s="7">
        <v>0</v>
      </c>
      <c r="Z23" s="7">
        <v>0</v>
      </c>
      <c r="AA23" s="7">
        <v>0</v>
      </c>
      <c r="AB23" s="7">
        <v>0</v>
      </c>
      <c r="AC23" s="7">
        <v>0</v>
      </c>
      <c r="AD23" s="7">
        <v>0</v>
      </c>
    </row>
    <row r="24" ht="17" customHeight="1" spans="1:30">
      <c r="A24" s="5" t="s">
        <v>1634</v>
      </c>
      <c r="B24" s="7">
        <v>0</v>
      </c>
      <c r="C24" s="7">
        <v>0</v>
      </c>
      <c r="D24" s="6">
        <f t="shared" si="1"/>
        <v>0</v>
      </c>
      <c r="E24" s="6">
        <f t="shared" si="2"/>
        <v>0</v>
      </c>
      <c r="F24" s="6">
        <f t="shared" si="3"/>
        <v>0</v>
      </c>
      <c r="G24" s="6">
        <f t="shared" si="4"/>
        <v>0</v>
      </c>
      <c r="H24" s="6">
        <f t="shared" si="5"/>
        <v>0</v>
      </c>
      <c r="I24" s="6">
        <f t="shared" si="6"/>
        <v>0</v>
      </c>
      <c r="J24" s="7">
        <v>0</v>
      </c>
      <c r="K24" s="7">
        <v>0</v>
      </c>
      <c r="L24" s="7">
        <v>0</v>
      </c>
      <c r="M24" s="7">
        <v>0</v>
      </c>
      <c r="N24" s="7">
        <v>0</v>
      </c>
      <c r="O24" s="18">
        <f t="shared" si="7"/>
        <v>0</v>
      </c>
      <c r="P24" s="6">
        <f t="shared" si="8"/>
        <v>0</v>
      </c>
      <c r="Q24" s="7">
        <v>0</v>
      </c>
      <c r="R24" s="7">
        <v>0</v>
      </c>
      <c r="S24" s="7">
        <v>0</v>
      </c>
      <c r="T24" s="7">
        <v>0</v>
      </c>
      <c r="U24" s="7">
        <v>0</v>
      </c>
      <c r="V24" s="6">
        <f t="shared" si="9"/>
        <v>0</v>
      </c>
      <c r="W24" s="7">
        <v>0</v>
      </c>
      <c r="X24" s="7">
        <v>0</v>
      </c>
      <c r="Y24" s="7">
        <v>0</v>
      </c>
      <c r="Z24" s="7">
        <v>0</v>
      </c>
      <c r="AA24" s="7">
        <v>0</v>
      </c>
      <c r="AB24" s="7">
        <v>0</v>
      </c>
      <c r="AC24" s="7">
        <v>0</v>
      </c>
      <c r="AD24" s="7">
        <v>0</v>
      </c>
    </row>
    <row r="25" ht="17" customHeight="1" spans="1:30">
      <c r="A25" s="5" t="s">
        <v>1644</v>
      </c>
      <c r="B25" s="7">
        <v>1</v>
      </c>
      <c r="C25" s="7">
        <v>1</v>
      </c>
      <c r="D25" s="6">
        <f t="shared" si="1"/>
        <v>167</v>
      </c>
      <c r="E25" s="6">
        <f t="shared" si="2"/>
        <v>167</v>
      </c>
      <c r="F25" s="6">
        <f t="shared" si="3"/>
        <v>0</v>
      </c>
      <c r="G25" s="6">
        <f t="shared" si="4"/>
        <v>0</v>
      </c>
      <c r="H25" s="6">
        <f t="shared" si="5"/>
        <v>167</v>
      </c>
      <c r="I25" s="6">
        <f t="shared" si="6"/>
        <v>167</v>
      </c>
      <c r="J25" s="7">
        <v>12</v>
      </c>
      <c r="K25" s="7">
        <v>33</v>
      </c>
      <c r="L25" s="7">
        <v>122</v>
      </c>
      <c r="M25" s="7">
        <v>0</v>
      </c>
      <c r="N25" s="7">
        <v>0</v>
      </c>
      <c r="O25" s="18">
        <f t="shared" si="7"/>
        <v>0</v>
      </c>
      <c r="P25" s="6">
        <f t="shared" si="8"/>
        <v>0</v>
      </c>
      <c r="Q25" s="7">
        <v>0</v>
      </c>
      <c r="R25" s="7">
        <v>0</v>
      </c>
      <c r="S25" s="7">
        <v>0</v>
      </c>
      <c r="T25" s="7">
        <v>0</v>
      </c>
      <c r="U25" s="7">
        <v>0</v>
      </c>
      <c r="V25" s="6">
        <f t="shared" si="9"/>
        <v>0</v>
      </c>
      <c r="W25" s="7">
        <v>0</v>
      </c>
      <c r="X25" s="7">
        <v>0</v>
      </c>
      <c r="Y25" s="7">
        <v>0</v>
      </c>
      <c r="Z25" s="7">
        <v>0</v>
      </c>
      <c r="AA25" s="7">
        <v>0</v>
      </c>
      <c r="AB25" s="7">
        <v>0</v>
      </c>
      <c r="AC25" s="7">
        <v>0</v>
      </c>
      <c r="AD25" s="7">
        <v>0</v>
      </c>
    </row>
    <row r="26" ht="17" customHeight="1" spans="1:30">
      <c r="A26" s="5" t="s">
        <v>1682</v>
      </c>
      <c r="B26" s="7">
        <v>0</v>
      </c>
      <c r="C26" s="7">
        <v>0</v>
      </c>
      <c r="D26" s="6">
        <f t="shared" si="1"/>
        <v>0</v>
      </c>
      <c r="E26" s="6">
        <f t="shared" si="2"/>
        <v>0</v>
      </c>
      <c r="F26" s="6">
        <f t="shared" si="3"/>
        <v>0</v>
      </c>
      <c r="G26" s="6">
        <f t="shared" si="4"/>
        <v>0</v>
      </c>
      <c r="H26" s="6">
        <f t="shared" si="5"/>
        <v>0</v>
      </c>
      <c r="I26" s="6">
        <f t="shared" si="6"/>
        <v>0</v>
      </c>
      <c r="J26" s="7">
        <v>0</v>
      </c>
      <c r="K26" s="7">
        <v>0</v>
      </c>
      <c r="L26" s="7">
        <v>0</v>
      </c>
      <c r="M26" s="7">
        <v>0</v>
      </c>
      <c r="N26" s="7">
        <v>0</v>
      </c>
      <c r="O26" s="18">
        <f t="shared" si="7"/>
        <v>0</v>
      </c>
      <c r="P26" s="6">
        <f t="shared" si="8"/>
        <v>0</v>
      </c>
      <c r="Q26" s="7">
        <v>0</v>
      </c>
      <c r="R26" s="7">
        <v>0</v>
      </c>
      <c r="S26" s="7">
        <v>0</v>
      </c>
      <c r="T26" s="7">
        <v>0</v>
      </c>
      <c r="U26" s="7">
        <v>0</v>
      </c>
      <c r="V26" s="6">
        <f t="shared" si="9"/>
        <v>0</v>
      </c>
      <c r="W26" s="7">
        <v>0</v>
      </c>
      <c r="X26" s="7">
        <v>0</v>
      </c>
      <c r="Y26" s="7">
        <v>0</v>
      </c>
      <c r="Z26" s="7">
        <v>0</v>
      </c>
      <c r="AA26" s="7">
        <v>0</v>
      </c>
      <c r="AB26" s="7">
        <v>0</v>
      </c>
      <c r="AC26" s="7">
        <v>0</v>
      </c>
      <c r="AD26" s="7">
        <v>0</v>
      </c>
    </row>
    <row r="27" ht="17" customHeight="1" spans="1:30">
      <c r="A27" s="5" t="s">
        <v>1702</v>
      </c>
      <c r="B27" s="7">
        <v>0</v>
      </c>
      <c r="C27" s="7">
        <v>0</v>
      </c>
      <c r="D27" s="6">
        <f t="shared" si="1"/>
        <v>0</v>
      </c>
      <c r="E27" s="6">
        <f t="shared" si="2"/>
        <v>0</v>
      </c>
      <c r="F27" s="6">
        <f t="shared" si="3"/>
        <v>0</v>
      </c>
      <c r="G27" s="6">
        <f t="shared" si="4"/>
        <v>0</v>
      </c>
      <c r="H27" s="6">
        <f t="shared" si="5"/>
        <v>0</v>
      </c>
      <c r="I27" s="6">
        <f t="shared" si="6"/>
        <v>0</v>
      </c>
      <c r="J27" s="7">
        <v>0</v>
      </c>
      <c r="K27" s="7">
        <v>0</v>
      </c>
      <c r="L27" s="7">
        <v>0</v>
      </c>
      <c r="M27" s="7">
        <v>0</v>
      </c>
      <c r="N27" s="7">
        <v>0</v>
      </c>
      <c r="O27" s="18">
        <f t="shared" si="7"/>
        <v>0</v>
      </c>
      <c r="P27" s="6">
        <f t="shared" si="8"/>
        <v>0</v>
      </c>
      <c r="Q27" s="7">
        <v>0</v>
      </c>
      <c r="R27" s="7">
        <v>0</v>
      </c>
      <c r="S27" s="7">
        <v>0</v>
      </c>
      <c r="T27" s="7">
        <v>0</v>
      </c>
      <c r="U27" s="7">
        <v>0</v>
      </c>
      <c r="V27" s="6">
        <f t="shared" si="9"/>
        <v>0</v>
      </c>
      <c r="W27" s="7">
        <v>0</v>
      </c>
      <c r="X27" s="7">
        <v>0</v>
      </c>
      <c r="Y27" s="7">
        <v>0</v>
      </c>
      <c r="Z27" s="7">
        <v>0</v>
      </c>
      <c r="AA27" s="7">
        <v>0</v>
      </c>
      <c r="AB27" s="7">
        <v>0</v>
      </c>
      <c r="AC27" s="7">
        <v>0</v>
      </c>
      <c r="AD27" s="7">
        <v>0</v>
      </c>
    </row>
    <row r="28" customHeight="1" spans="1:30">
      <c r="A28" s="5" t="s">
        <v>1748</v>
      </c>
      <c r="B28" s="7">
        <v>2</v>
      </c>
      <c r="C28" s="7">
        <v>2</v>
      </c>
      <c r="D28" s="6">
        <f t="shared" si="1"/>
        <v>82</v>
      </c>
      <c r="E28" s="6">
        <f t="shared" si="2"/>
        <v>82</v>
      </c>
      <c r="F28" s="6">
        <f t="shared" si="3"/>
        <v>0</v>
      </c>
      <c r="G28" s="6">
        <f t="shared" si="4"/>
        <v>0</v>
      </c>
      <c r="H28" s="6">
        <f t="shared" si="5"/>
        <v>82</v>
      </c>
      <c r="I28" s="6">
        <f t="shared" si="6"/>
        <v>82</v>
      </c>
      <c r="J28" s="7">
        <v>13</v>
      </c>
      <c r="K28" s="7">
        <v>2</v>
      </c>
      <c r="L28" s="7">
        <v>67</v>
      </c>
      <c r="M28" s="7">
        <v>0</v>
      </c>
      <c r="N28" s="7">
        <v>0</v>
      </c>
      <c r="O28" s="18">
        <f t="shared" si="7"/>
        <v>0</v>
      </c>
      <c r="P28" s="6">
        <f t="shared" si="8"/>
        <v>0</v>
      </c>
      <c r="Q28" s="7">
        <v>0</v>
      </c>
      <c r="R28" s="7">
        <v>0</v>
      </c>
      <c r="S28" s="7">
        <v>0</v>
      </c>
      <c r="T28" s="7">
        <v>0</v>
      </c>
      <c r="U28" s="7">
        <v>0</v>
      </c>
      <c r="V28" s="6">
        <f t="shared" si="9"/>
        <v>0</v>
      </c>
      <c r="W28" s="7">
        <v>0</v>
      </c>
      <c r="X28" s="7">
        <v>0</v>
      </c>
      <c r="Y28" s="7">
        <v>0</v>
      </c>
      <c r="Z28" s="7">
        <v>0</v>
      </c>
      <c r="AA28" s="7">
        <v>0</v>
      </c>
      <c r="AB28" s="7">
        <v>0</v>
      </c>
      <c r="AC28" s="7">
        <v>0</v>
      </c>
      <c r="AD28" s="7">
        <v>0</v>
      </c>
    </row>
    <row r="29" ht="17" customHeight="1" spans="1:30">
      <c r="A29" s="5" t="s">
        <v>1859</v>
      </c>
      <c r="B29" s="7">
        <v>0</v>
      </c>
      <c r="C29" s="7">
        <v>0</v>
      </c>
      <c r="D29" s="6">
        <f t="shared" si="1"/>
        <v>0</v>
      </c>
      <c r="E29" s="6">
        <f t="shared" si="2"/>
        <v>0</v>
      </c>
      <c r="F29" s="6">
        <f t="shared" si="3"/>
        <v>0</v>
      </c>
      <c r="G29" s="6">
        <f t="shared" si="4"/>
        <v>0</v>
      </c>
      <c r="H29" s="6">
        <f t="shared" si="5"/>
        <v>0</v>
      </c>
      <c r="I29" s="6">
        <f t="shared" si="6"/>
        <v>0</v>
      </c>
      <c r="J29" s="7">
        <v>0</v>
      </c>
      <c r="K29" s="7">
        <v>0</v>
      </c>
      <c r="L29" s="7">
        <v>0</v>
      </c>
      <c r="M29" s="7">
        <v>0</v>
      </c>
      <c r="N29" s="7">
        <v>0</v>
      </c>
      <c r="O29" s="18">
        <f t="shared" si="7"/>
        <v>0</v>
      </c>
      <c r="P29" s="6">
        <f t="shared" si="8"/>
        <v>0</v>
      </c>
      <c r="Q29" s="7">
        <v>0</v>
      </c>
      <c r="R29" s="7">
        <v>0</v>
      </c>
      <c r="S29" s="7">
        <v>0</v>
      </c>
      <c r="T29" s="7">
        <v>0</v>
      </c>
      <c r="U29" s="7">
        <v>0</v>
      </c>
      <c r="V29" s="6">
        <f t="shared" si="9"/>
        <v>0</v>
      </c>
      <c r="W29" s="7">
        <v>0</v>
      </c>
      <c r="X29" s="7">
        <v>0</v>
      </c>
      <c r="Y29" s="7">
        <v>0</v>
      </c>
      <c r="Z29" s="7">
        <v>0</v>
      </c>
      <c r="AA29" s="7">
        <v>0</v>
      </c>
      <c r="AB29" s="7">
        <v>0</v>
      </c>
      <c r="AC29" s="7">
        <v>0</v>
      </c>
      <c r="AD29" s="7">
        <v>0</v>
      </c>
    </row>
  </sheetData>
  <mergeCells count="33">
    <mergeCell ref="A1:AD1"/>
    <mergeCell ref="A2:AD2"/>
    <mergeCell ref="A3:AD3"/>
    <mergeCell ref="H4:Y4"/>
    <mergeCell ref="H5:N5"/>
    <mergeCell ref="O5:U5"/>
    <mergeCell ref="V5:Y5"/>
    <mergeCell ref="I6:L6"/>
    <mergeCell ref="P6:S6"/>
    <mergeCell ref="AA6:AB6"/>
    <mergeCell ref="A4:A7"/>
    <mergeCell ref="B6:B7"/>
    <mergeCell ref="C6:C7"/>
    <mergeCell ref="D6:D7"/>
    <mergeCell ref="E6:E7"/>
    <mergeCell ref="F6:F7"/>
    <mergeCell ref="G6:G7"/>
    <mergeCell ref="H6:H7"/>
    <mergeCell ref="M6:M7"/>
    <mergeCell ref="N6:N7"/>
    <mergeCell ref="O6:O7"/>
    <mergeCell ref="T6:T7"/>
    <mergeCell ref="U6:U7"/>
    <mergeCell ref="V6:V7"/>
    <mergeCell ref="W6:W7"/>
    <mergeCell ref="X6:X7"/>
    <mergeCell ref="Y6:Y7"/>
    <mergeCell ref="Z6:Z7"/>
    <mergeCell ref="AC4:AC7"/>
    <mergeCell ref="AD4:AD7"/>
    <mergeCell ref="B4:C5"/>
    <mergeCell ref="Z4:AB5"/>
    <mergeCell ref="D4:G5"/>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92"/>
  <sheetViews>
    <sheetView showGridLines="0" showZeros="0" zoomScaleSheetLayoutView="60" workbookViewId="0">
      <selection activeCell="A1" sqref="A1:B1"/>
    </sheetView>
  </sheetViews>
  <sheetFormatPr defaultColWidth="12.1833333333333" defaultRowHeight="15.55" customHeight="1" outlineLevelCol="1"/>
  <cols>
    <col min="1" max="1" width="46.4833333333333" customWidth="1"/>
    <col min="2" max="2" width="24.75" style="1" customWidth="1"/>
    <col min="3" max="16384" width="12.1833333333333" customWidth="1"/>
  </cols>
  <sheetData>
    <row r="1" ht="37.5" customHeight="1" spans="1:2">
      <c r="A1" s="2" t="s">
        <v>2837</v>
      </c>
      <c r="B1" s="2"/>
    </row>
    <row r="2" ht="16.95" customHeight="1" spans="1:2">
      <c r="A2" s="3" t="s">
        <v>93</v>
      </c>
      <c r="B2" s="3"/>
    </row>
    <row r="3" ht="16.95" customHeight="1" spans="1:2">
      <c r="A3" s="3" t="s">
        <v>2838</v>
      </c>
      <c r="B3" s="3"/>
    </row>
    <row r="4" ht="16.95" customHeight="1" spans="1:2">
      <c r="A4" s="4" t="s">
        <v>1867</v>
      </c>
      <c r="B4" s="4" t="s">
        <v>2839</v>
      </c>
    </row>
    <row r="5" ht="16.95" customHeight="1" spans="1:2">
      <c r="A5" s="4" t="s">
        <v>2840</v>
      </c>
      <c r="B5" s="4"/>
    </row>
    <row r="6" ht="16.95" customHeight="1" spans="1:2">
      <c r="A6" s="5" t="s">
        <v>2841</v>
      </c>
      <c r="B6" s="6">
        <f>SUM(B7:B10)</f>
        <v>33985</v>
      </c>
    </row>
    <row r="7" ht="16.95" customHeight="1" spans="1:2">
      <c r="A7" s="5" t="s">
        <v>2842</v>
      </c>
      <c r="B7" s="7">
        <v>30529</v>
      </c>
    </row>
    <row r="8" ht="16.95" customHeight="1" spans="1:2">
      <c r="A8" s="5" t="s">
        <v>2843</v>
      </c>
      <c r="B8" s="7">
        <v>17</v>
      </c>
    </row>
    <row r="9" ht="16.95" customHeight="1" spans="1:2">
      <c r="A9" s="5" t="s">
        <v>2844</v>
      </c>
      <c r="B9" s="7">
        <v>1655</v>
      </c>
    </row>
    <row r="10" ht="16.95" customHeight="1" spans="1:2">
      <c r="A10" s="5" t="s">
        <v>2845</v>
      </c>
      <c r="B10" s="7">
        <v>1784</v>
      </c>
    </row>
    <row r="11" ht="16.95" customHeight="1" spans="1:2">
      <c r="A11" s="5" t="s">
        <v>2846</v>
      </c>
      <c r="B11" s="6">
        <f>SUM(B12:B26)</f>
        <v>20733</v>
      </c>
    </row>
    <row r="12" ht="16.95" customHeight="1" spans="1:2">
      <c r="A12" s="5" t="s">
        <v>102</v>
      </c>
      <c r="B12" s="8">
        <v>9046</v>
      </c>
    </row>
    <row r="13" ht="16.95" customHeight="1" spans="1:2">
      <c r="A13" s="5" t="s">
        <v>170</v>
      </c>
      <c r="B13" s="8">
        <v>331</v>
      </c>
    </row>
    <row r="14" ht="16.95" customHeight="1" spans="1:2">
      <c r="A14" s="5" t="s">
        <v>2050</v>
      </c>
      <c r="B14" s="8">
        <v>357</v>
      </c>
    </row>
    <row r="15" ht="16.95" customHeight="1" spans="1:2">
      <c r="A15" s="5" t="s">
        <v>346</v>
      </c>
      <c r="B15" s="8">
        <v>10840</v>
      </c>
    </row>
    <row r="16" ht="16.95" customHeight="1" spans="1:2">
      <c r="A16" s="5" t="s">
        <v>351</v>
      </c>
      <c r="B16" s="8">
        <v>0</v>
      </c>
    </row>
    <row r="17" ht="16.95" customHeight="1" spans="1:2">
      <c r="A17" s="5" t="s">
        <v>365</v>
      </c>
      <c r="B17" s="8">
        <v>0</v>
      </c>
    </row>
    <row r="18" ht="16.95" customHeight="1" spans="1:2">
      <c r="A18" s="5" t="s">
        <v>374</v>
      </c>
      <c r="B18" s="8">
        <v>0</v>
      </c>
    </row>
    <row r="19" ht="16.95" customHeight="1" spans="1:2">
      <c r="A19" s="5" t="s">
        <v>380</v>
      </c>
      <c r="B19" s="8">
        <v>0</v>
      </c>
    </row>
    <row r="20" ht="16.95" customHeight="1" spans="1:2">
      <c r="A20" s="5" t="s">
        <v>389</v>
      </c>
      <c r="B20" s="8">
        <v>0</v>
      </c>
    </row>
    <row r="21" ht="16.95" customHeight="1" spans="1:2">
      <c r="A21" s="5" t="s">
        <v>2051</v>
      </c>
      <c r="B21" s="8">
        <v>0</v>
      </c>
    </row>
    <row r="22" ht="16.95" customHeight="1" spans="1:2">
      <c r="A22" s="5" t="s">
        <v>2055</v>
      </c>
      <c r="B22" s="8">
        <v>0</v>
      </c>
    </row>
    <row r="23" ht="16.95" customHeight="1" spans="1:2">
      <c r="A23" s="5" t="s">
        <v>2056</v>
      </c>
      <c r="B23" s="8">
        <v>0</v>
      </c>
    </row>
    <row r="24" ht="17.25" customHeight="1" spans="1:2">
      <c r="A24" s="5" t="s">
        <v>2057</v>
      </c>
      <c r="B24" s="8">
        <v>0</v>
      </c>
    </row>
    <row r="25" ht="17.25" customHeight="1" spans="1:2">
      <c r="A25" s="5" t="s">
        <v>2058</v>
      </c>
      <c r="B25" s="8">
        <v>153</v>
      </c>
    </row>
    <row r="26" ht="17.25" customHeight="1" spans="1:2">
      <c r="A26" s="5" t="s">
        <v>2059</v>
      </c>
      <c r="B26" s="8">
        <v>6</v>
      </c>
    </row>
    <row r="27" ht="17.25" customHeight="1" spans="1:2">
      <c r="A27" s="5" t="s">
        <v>2847</v>
      </c>
      <c r="B27" s="6">
        <f>SUM(B28:B42)</f>
        <v>7730</v>
      </c>
    </row>
    <row r="28" ht="17.25" customHeight="1" spans="1:2">
      <c r="A28" s="5" t="s">
        <v>102</v>
      </c>
      <c r="B28" s="8">
        <v>4599</v>
      </c>
    </row>
    <row r="29" ht="17.25" customHeight="1" spans="1:2">
      <c r="A29" s="5" t="s">
        <v>170</v>
      </c>
      <c r="B29" s="8">
        <v>166</v>
      </c>
    </row>
    <row r="30" ht="16.95" customHeight="1" spans="1:2">
      <c r="A30" s="5" t="s">
        <v>2050</v>
      </c>
      <c r="B30" s="8">
        <v>178</v>
      </c>
    </row>
    <row r="31" ht="16.95" customHeight="1" spans="1:2">
      <c r="A31" s="5" t="s">
        <v>346</v>
      </c>
      <c r="B31" s="8">
        <v>2710</v>
      </c>
    </row>
    <row r="32" ht="16.95" customHeight="1" spans="1:2">
      <c r="A32" s="5" t="s">
        <v>351</v>
      </c>
      <c r="B32" s="8">
        <v>0</v>
      </c>
    </row>
    <row r="33" ht="16.95" customHeight="1" spans="1:2">
      <c r="A33" s="5" t="s">
        <v>365</v>
      </c>
      <c r="B33" s="8">
        <v>0</v>
      </c>
    </row>
    <row r="34" ht="16.95" customHeight="1" spans="1:2">
      <c r="A34" s="5" t="s">
        <v>374</v>
      </c>
      <c r="B34" s="8">
        <v>0</v>
      </c>
    </row>
    <row r="35" ht="16.95" customHeight="1" spans="1:2">
      <c r="A35" s="5" t="s">
        <v>380</v>
      </c>
      <c r="B35" s="8">
        <v>0</v>
      </c>
    </row>
    <row r="36" ht="17.25" customHeight="1" spans="1:2">
      <c r="A36" s="5" t="s">
        <v>389</v>
      </c>
      <c r="B36" s="8">
        <v>0</v>
      </c>
    </row>
    <row r="37" ht="17.25" customHeight="1" spans="1:2">
      <c r="A37" s="5" t="s">
        <v>2051</v>
      </c>
      <c r="B37" s="8">
        <v>0</v>
      </c>
    </row>
    <row r="38" ht="17.25" customHeight="1" spans="1:2">
      <c r="A38" s="5" t="s">
        <v>2055</v>
      </c>
      <c r="B38" s="8">
        <v>0</v>
      </c>
    </row>
    <row r="39" ht="17.25" customHeight="1" spans="1:2">
      <c r="A39" s="5" t="s">
        <v>2056</v>
      </c>
      <c r="B39" s="8">
        <v>0</v>
      </c>
    </row>
    <row r="40" ht="17.25" customHeight="1" spans="1:2">
      <c r="A40" s="5" t="s">
        <v>2057</v>
      </c>
      <c r="B40" s="8">
        <v>0</v>
      </c>
    </row>
    <row r="41" ht="17.25" customHeight="1" spans="1:2">
      <c r="A41" s="5" t="s">
        <v>2058</v>
      </c>
      <c r="B41" s="8">
        <v>77</v>
      </c>
    </row>
    <row r="42" ht="17.25" customHeight="1" spans="1:2">
      <c r="A42" s="5" t="s">
        <v>2059</v>
      </c>
      <c r="B42" s="8">
        <v>0</v>
      </c>
    </row>
    <row r="43" ht="17.25" customHeight="1" spans="1:2">
      <c r="A43" s="4" t="s">
        <v>2848</v>
      </c>
      <c r="B43" s="4"/>
    </row>
    <row r="44" ht="30.75" customHeight="1" spans="1:2">
      <c r="A44" s="9" t="s">
        <v>2849</v>
      </c>
      <c r="B44" s="7">
        <v>0</v>
      </c>
    </row>
    <row r="45" ht="17.25" customHeight="1" spans="1:2">
      <c r="A45" s="5" t="s">
        <v>2850</v>
      </c>
      <c r="B45" s="7">
        <v>0</v>
      </c>
    </row>
    <row r="46" ht="30.75" customHeight="1" spans="1:2">
      <c r="A46" s="9" t="s">
        <v>2851</v>
      </c>
      <c r="B46" s="7">
        <v>0</v>
      </c>
    </row>
    <row r="47" ht="16.95" customHeight="1" spans="1:2">
      <c r="A47" s="5" t="s">
        <v>2852</v>
      </c>
      <c r="B47" s="7">
        <v>0</v>
      </c>
    </row>
    <row r="48" ht="16.95" customHeight="1" spans="1:2">
      <c r="A48" s="4" t="s">
        <v>2853</v>
      </c>
      <c r="B48" s="4"/>
    </row>
    <row r="49" ht="16.95" customHeight="1" spans="1:2">
      <c r="A49" s="5" t="s">
        <v>2854</v>
      </c>
      <c r="B49" s="10"/>
    </row>
    <row r="50" ht="16.95" customHeight="1" spans="1:2">
      <c r="A50" s="5" t="s">
        <v>2855</v>
      </c>
      <c r="B50" s="11">
        <v>3733</v>
      </c>
    </row>
    <row r="51" ht="16.95" customHeight="1" spans="1:2">
      <c r="A51" s="5" t="s">
        <v>2856</v>
      </c>
      <c r="B51" s="7">
        <v>3148</v>
      </c>
    </row>
    <row r="52" ht="16.95" customHeight="1" spans="1:2">
      <c r="A52" s="5" t="s">
        <v>2857</v>
      </c>
      <c r="B52" s="7">
        <v>3115</v>
      </c>
    </row>
    <row r="53" ht="16.95" customHeight="1" spans="1:2">
      <c r="A53" s="5" t="s">
        <v>2858</v>
      </c>
      <c r="B53" s="11">
        <v>3733</v>
      </c>
    </row>
    <row r="54" ht="16.95" customHeight="1" spans="1:2">
      <c r="A54" s="5" t="s">
        <v>2859</v>
      </c>
      <c r="B54" s="7">
        <v>3148</v>
      </c>
    </row>
    <row r="55" ht="16.95" customHeight="1" spans="1:2">
      <c r="A55" s="5" t="s">
        <v>2860</v>
      </c>
      <c r="B55" s="7">
        <v>3115</v>
      </c>
    </row>
    <row r="56" ht="16.95" customHeight="1" spans="1:2">
      <c r="A56" s="5" t="s">
        <v>2733</v>
      </c>
      <c r="B56" s="10"/>
    </row>
    <row r="57" ht="16.95" customHeight="1" spans="1:2">
      <c r="A57" s="5" t="s">
        <v>2855</v>
      </c>
      <c r="B57" s="11">
        <v>380</v>
      </c>
    </row>
    <row r="58" ht="16.95" customHeight="1" spans="1:2">
      <c r="A58" s="5" t="s">
        <v>2856</v>
      </c>
      <c r="B58" s="7">
        <v>372</v>
      </c>
    </row>
    <row r="59" ht="16.95" customHeight="1" spans="1:2">
      <c r="A59" s="5" t="s">
        <v>2857</v>
      </c>
      <c r="B59" s="7">
        <v>372</v>
      </c>
    </row>
    <row r="60" ht="16.95" customHeight="1" spans="1:2">
      <c r="A60" s="5" t="s">
        <v>2858</v>
      </c>
      <c r="B60" s="11">
        <v>380</v>
      </c>
    </row>
    <row r="61" ht="16.95" customHeight="1" spans="1:2">
      <c r="A61" s="5" t="s">
        <v>2859</v>
      </c>
      <c r="B61" s="7">
        <v>372</v>
      </c>
    </row>
    <row r="62" ht="16.95" customHeight="1" spans="1:2">
      <c r="A62" s="5" t="s">
        <v>2860</v>
      </c>
      <c r="B62" s="7">
        <v>372</v>
      </c>
    </row>
    <row r="63" ht="16.95" customHeight="1" spans="1:2">
      <c r="A63" s="5" t="s">
        <v>2861</v>
      </c>
      <c r="B63" s="10"/>
    </row>
    <row r="64" ht="16.95" customHeight="1" spans="1:2">
      <c r="A64" s="5" t="s">
        <v>2855</v>
      </c>
      <c r="B64" s="11">
        <v>0</v>
      </c>
    </row>
    <row r="65" ht="16.95" customHeight="1" spans="1:2">
      <c r="A65" s="5" t="s">
        <v>2856</v>
      </c>
      <c r="B65" s="7">
        <v>0</v>
      </c>
    </row>
    <row r="66" ht="16.95" customHeight="1" spans="1:2">
      <c r="A66" s="5" t="s">
        <v>2857</v>
      </c>
      <c r="B66" s="7">
        <v>0</v>
      </c>
    </row>
    <row r="67" ht="16.95" customHeight="1" spans="1:2">
      <c r="A67" s="5" t="s">
        <v>2858</v>
      </c>
      <c r="B67" s="11">
        <v>0</v>
      </c>
    </row>
    <row r="68" ht="16.95" customHeight="1" spans="1:2">
      <c r="A68" s="5" t="s">
        <v>2859</v>
      </c>
      <c r="B68" s="7">
        <v>0</v>
      </c>
    </row>
    <row r="69" ht="16.95" customHeight="1" spans="1:2">
      <c r="A69" s="5" t="s">
        <v>2860</v>
      </c>
      <c r="B69" s="7">
        <v>0</v>
      </c>
    </row>
    <row r="70" ht="16.95" customHeight="1" spans="1:2">
      <c r="A70" s="4" t="s">
        <v>2862</v>
      </c>
      <c r="B70" s="4"/>
    </row>
    <row r="71" ht="16.95" customHeight="1" spans="1:2">
      <c r="A71" s="5" t="s">
        <v>2863</v>
      </c>
      <c r="B71" s="8">
        <v>0</v>
      </c>
    </row>
    <row r="72" ht="16.95" customHeight="1" spans="1:2">
      <c r="A72" s="5" t="s">
        <v>2864</v>
      </c>
      <c r="B72" s="8">
        <v>163418</v>
      </c>
    </row>
    <row r="73" ht="16.95" customHeight="1" spans="1:2">
      <c r="A73" s="5" t="s">
        <v>2865</v>
      </c>
      <c r="B73" s="7">
        <v>163418</v>
      </c>
    </row>
    <row r="74" ht="16.95" customHeight="1" spans="1:2">
      <c r="A74" s="4" t="s">
        <v>2866</v>
      </c>
      <c r="B74" s="4"/>
    </row>
    <row r="75" ht="16.95" customHeight="1" spans="1:2">
      <c r="A75" s="5" t="s">
        <v>2867</v>
      </c>
      <c r="B75" s="7">
        <v>7</v>
      </c>
    </row>
    <row r="76" ht="16.95" customHeight="1" spans="1:2">
      <c r="A76" s="5" t="s">
        <v>2868</v>
      </c>
      <c r="B76" s="7">
        <v>7</v>
      </c>
    </row>
    <row r="77" ht="16.95" customHeight="1" spans="1:2">
      <c r="A77" s="5" t="s">
        <v>2869</v>
      </c>
      <c r="B77" s="6">
        <f>SUM(B78+B80)</f>
        <v>220</v>
      </c>
    </row>
    <row r="78" ht="16.95" customHeight="1" spans="1:2">
      <c r="A78" s="5" t="s">
        <v>2870</v>
      </c>
      <c r="B78" s="7">
        <v>220</v>
      </c>
    </row>
    <row r="79" ht="17.25" customHeight="1" spans="1:2">
      <c r="A79" s="5" t="s">
        <v>2871</v>
      </c>
      <c r="B79" s="7">
        <v>0</v>
      </c>
    </row>
    <row r="80" ht="17.25" customHeight="1" spans="1:2">
      <c r="A80" s="5" t="s">
        <v>2872</v>
      </c>
      <c r="B80" s="7">
        <v>0</v>
      </c>
    </row>
    <row r="81" ht="17.25" customHeight="1" spans="1:2">
      <c r="A81" s="5" t="s">
        <v>2873</v>
      </c>
      <c r="B81" s="7">
        <v>0</v>
      </c>
    </row>
    <row r="82" ht="17.25" customHeight="1" spans="1:2">
      <c r="A82" s="5" t="s">
        <v>2874</v>
      </c>
      <c r="B82" s="6">
        <f>SUM(B83:B84)</f>
        <v>29</v>
      </c>
    </row>
    <row r="83" ht="17.25" customHeight="1" spans="1:2">
      <c r="A83" s="5" t="s">
        <v>2875</v>
      </c>
      <c r="B83" s="8">
        <v>12</v>
      </c>
    </row>
    <row r="84" ht="16.95" customHeight="1" spans="1:2">
      <c r="A84" s="5" t="s">
        <v>2876</v>
      </c>
      <c r="B84" s="8">
        <v>17</v>
      </c>
    </row>
    <row r="85" ht="16.95" customHeight="1" spans="1:2">
      <c r="A85" s="4" t="s">
        <v>2877</v>
      </c>
      <c r="B85" s="4"/>
    </row>
    <row r="86" ht="16.95" customHeight="1" spans="1:2">
      <c r="A86" s="5" t="s">
        <v>2878</v>
      </c>
      <c r="B86" s="6">
        <f>SUM(B87:B89)</f>
        <v>810839</v>
      </c>
    </row>
    <row r="87" ht="16.95" customHeight="1" spans="1:2">
      <c r="A87" s="5" t="s">
        <v>2879</v>
      </c>
      <c r="B87" s="8">
        <v>36230</v>
      </c>
    </row>
    <row r="88" ht="16.95" customHeight="1" spans="1:2">
      <c r="A88" s="5" t="s">
        <v>2880</v>
      </c>
      <c r="B88" s="8">
        <v>399501</v>
      </c>
    </row>
    <row r="89" ht="16.95" customHeight="1" spans="1:2">
      <c r="A89" s="5" t="s">
        <v>2881</v>
      </c>
      <c r="B89" s="8">
        <v>375108</v>
      </c>
    </row>
    <row r="90" ht="16.95" customHeight="1" spans="1:2">
      <c r="A90" s="5" t="s">
        <v>2882</v>
      </c>
      <c r="B90" s="8">
        <v>29</v>
      </c>
    </row>
    <row r="91" ht="17.25" customHeight="1" spans="1:2">
      <c r="A91" s="5" t="s">
        <v>2883</v>
      </c>
      <c r="B91" s="8">
        <v>34265</v>
      </c>
    </row>
    <row r="92" ht="17.25" customHeight="1" spans="1:2">
      <c r="A92" s="5" t="s">
        <v>2884</v>
      </c>
      <c r="B92" s="8">
        <v>16168</v>
      </c>
    </row>
  </sheetData>
  <mergeCells count="9">
    <mergeCell ref="A1:B1"/>
    <mergeCell ref="A2:B2"/>
    <mergeCell ref="A3:B3"/>
    <mergeCell ref="A5:B5"/>
    <mergeCell ref="A43:B43"/>
    <mergeCell ref="A48:B48"/>
    <mergeCell ref="A70:B70"/>
    <mergeCell ref="A74:B74"/>
    <mergeCell ref="A85:B85"/>
  </mergeCells>
  <printOptions gridLines="1"/>
  <pageMargins left="0.75" right="0.75" top="1" bottom="1" header="0" footer="0"/>
  <pageSetup paperSize="1" orientation="portrait"/>
  <headerFooter alignWithMargins="0" scaleWithDoc="0">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31</vt:i4>
      </vt:variant>
    </vt:vector>
  </HeadingPairs>
  <TitlesOfParts>
    <vt:vector size="31" baseType="lpstr">
      <vt:lpstr>IB</vt:lpstr>
      <vt:lpstr>ML</vt:lpstr>
      <vt:lpstr>sheet1</vt:lpstr>
      <vt:lpstr>L01</vt:lpstr>
      <vt:lpstr>L02</vt:lpstr>
      <vt:lpstr>L03</vt:lpstr>
      <vt:lpstr>L04</vt:lpstr>
      <vt:lpstr>L05</vt:lpstr>
      <vt:lpstr>L06</vt:lpstr>
      <vt:lpstr>L07</vt:lpstr>
      <vt:lpstr>sheet2</vt:lpstr>
      <vt:lpstr>L08</vt:lpstr>
      <vt:lpstr>L09</vt:lpstr>
      <vt:lpstr>L10</vt:lpstr>
      <vt:lpstr>L11</vt:lpstr>
      <vt:lpstr>L12</vt:lpstr>
      <vt:lpstr>L13</vt:lpstr>
      <vt:lpstr>sheet3</vt:lpstr>
      <vt:lpstr>L14</vt:lpstr>
      <vt:lpstr>L15</vt:lpstr>
      <vt:lpstr>sheet4</vt:lpstr>
      <vt:lpstr>L16</vt:lpstr>
      <vt:lpstr>L17</vt:lpstr>
      <vt:lpstr>L18</vt:lpstr>
      <vt:lpstr>L19</vt:lpstr>
      <vt:lpstr>sheet5</vt:lpstr>
      <vt:lpstr>L20</vt:lpstr>
      <vt:lpstr>L21</vt:lpstr>
      <vt:lpstr>L22</vt:lpstr>
      <vt:lpstr>L23</vt:lpstr>
      <vt:lpstr>L24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2021-08-09T02:45:50Z</dcterms:created>
  <dcterms:modified xsi:type="dcterms:W3CDTF">2021-08-09T02:46:08Z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A7BE15E094C84DDFAECA433AA077D560</vt:lpwstr>
  </property>
  <property fmtid="{D5CDD505-2E9C-101B-9397-08002B2CF9AE}" pid="3" name="KSOProductBuildVer">
    <vt:lpwstr>2052-11.1.0.10700</vt:lpwstr>
  </property>
</Properties>
</file>