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0" activeTab="10"/>
  </bookViews>
  <sheets>
    <sheet name="表9-基本支出经济科目 " sheetId="1" r:id="rId1"/>
    <sheet name="2019年地市县一般公共预算收支表" sheetId="2" r:id="rId2"/>
    <sheet name="2019年政府性基金调入专项收入预算表" sheetId="3" r:id="rId3"/>
    <sheet name="2019年一般公共预算收支表" sheetId="4" r:id="rId4"/>
    <sheet name="2019年一般公共预算支出表" sheetId="5" r:id="rId5"/>
    <sheet name="2019年一般公共预算收支平衡表" sheetId="6" r:id="rId6"/>
    <sheet name="2019年一般公共预算支出资金来源情况表" sheetId="7" r:id="rId7"/>
    <sheet name="2019年政府预算支出经济分类情况表" sheetId="8" r:id="rId8"/>
    <sheet name="2019年一般公共预算附表" sheetId="9" r:id="rId9"/>
    <sheet name="2019年政府性基金预算收支表" sheetId="10" r:id="rId10"/>
    <sheet name="2019年政府性基金预算收支明细表" sheetId="11" r:id="rId11"/>
    <sheet name="2019年政府性基金预算支出资金来源情况表" sheetId="12" r:id="rId12"/>
    <sheet name="国有资本经营预算收支表" sheetId="13" r:id="rId13"/>
    <sheet name="税收返还和转移支付" sheetId="14" r:id="rId14"/>
    <sheet name="2019年初政府债务余额表" sheetId="15" r:id="rId15"/>
    <sheet name="附表2--三公" sheetId="16" r:id="rId16"/>
    <sheet name="表13-2018社保基金收支" sheetId="17" r:id="rId17"/>
    <sheet name="Sheet1" sheetId="18" r:id="rId18"/>
    <sheet name="Sheet2" sheetId="19" r:id="rId19"/>
    <sheet name="Sheet3" sheetId="20" r:id="rId20"/>
    <sheet name="Sheet4" sheetId="21" r:id="rId21"/>
  </sheets>
  <externalReferences>
    <externalReference r:id="rId22"/>
  </externalReferences>
  <definedNames>
    <definedName name="_xlnm._FilterDatabase" localSheetId="12" hidden="1">国有资本经营预算收支表!$A$1:$P$19</definedName>
    <definedName name="_xlnm.Print_Titles" localSheetId="1">'2019年地市县一般公共预算收支表'!$A$1:A65536</definedName>
    <definedName name="_xlnm._FilterDatabase" localSheetId="4" hidden="1">'2019年一般公共预算支出表'!$A$4:$H$1316</definedName>
    <definedName name="_xlnm._FilterDatabase" localSheetId="6" hidden="1">'2019年一般公共预算支出资金来源情况表'!$A$5:$H$220</definedName>
    <definedName name="_xlnm.Print_Area" localSheetId="11">'2019年政府性基金预算支出资金来源情况表'!$A$1:$H$60</definedName>
    <definedName name="_xlnm.Print_Area" localSheetId="3">'2019年一般公共预算收支表'!$A$1:$D$34</definedName>
    <definedName name="_xlnm.Print_Titles" localSheetId="9">'2019年政府性基金预算收支表'!$A$1:$IV$5</definedName>
    <definedName name="_xlnm.Print_Titles" localSheetId="4">'2019年一般公共预算支出表'!$A$1:$IV$4</definedName>
    <definedName name="_xlnm.Print_Titles" localSheetId="10">'2019年政府性基金预算收支明细表'!$A$1:$IV$5</definedName>
    <definedName name="_xlnm.Print_Titles" localSheetId="5">'2019年一般公共预算收支平衡表'!$A$1:$IV$5</definedName>
    <definedName name="_xlnm.Print_Titles" localSheetId="11">'2019年政府性基金预算支出资金来源情况表'!$A$1:$IV$5</definedName>
    <definedName name="_xlnm.Print_Titles" localSheetId="6">'2019年一般公共预算支出资金来源情况表'!$A$1:$IV$5</definedName>
    <definedName name="_xlnm.Print_Titles" localSheetId="7">'2019年政府预算支出经济分类情况表'!$A$1:$A$65536,'2019年政府预算支出经济分类情况表'!$A$1:$IV$4</definedName>
    <definedName name="_xlnm.Print_Titles" localSheetId="13">税收返还和转移支付!$A$1:$IR$5</definedName>
    <definedName name="地区名称">[1]封面!$B$2:$B$6</definedName>
    <definedName name="_xlnm.Print_Area" localSheetId="2">'2019年政府性基金调入专项收入预算表'!$A$1:$C$25</definedName>
    <definedName name="_xlnm.Print_Titles" localSheetId="0">'表9-基本支出经济科目 '!$A$1:$IV$3</definedName>
  </definedNames>
  <calcPr calcId="144525"/>
</workbook>
</file>

<file path=xl/comments1.xml><?xml version="1.0" encoding="utf-8"?>
<comments xmlns="http://schemas.openxmlformats.org/spreadsheetml/2006/main">
  <authors>
    <author>李欢</author>
  </authors>
  <commentList>
    <comment ref="A20" authorId="0">
      <text>
        <r>
          <rPr>
            <sz val="9"/>
            <rFont val="宋体"/>
            <charset val="134"/>
          </rPr>
          <t>李欢:
2018.01.01实施</t>
        </r>
      </text>
    </comment>
  </commentList>
</comments>
</file>

<file path=xl/comments2.xml><?xml version="1.0" encoding="utf-8"?>
<comments xmlns="http://schemas.openxmlformats.org/spreadsheetml/2006/main">
  <authors>
    <author>李欢</author>
  </authors>
  <commentList>
    <comment ref="A6" authorId="0">
      <text>
        <r>
          <rPr>
            <sz val="9"/>
            <rFont val="宋体"/>
            <charset val="134"/>
          </rPr>
          <t>李欢:
01</t>
        </r>
      </text>
    </comment>
    <comment ref="A18" authorId="0">
      <text>
        <r>
          <rPr>
            <sz val="9"/>
            <rFont val="宋体"/>
            <charset val="134"/>
          </rPr>
          <t>李欢:
02</t>
        </r>
      </text>
    </comment>
    <comment ref="A27" authorId="0">
      <text>
        <r>
          <rPr>
            <sz val="9"/>
            <rFont val="宋体"/>
            <charset val="134"/>
          </rPr>
          <t>李欢:
03</t>
        </r>
      </text>
    </comment>
    <comment ref="A38" authorId="0">
      <text>
        <r>
          <rPr>
            <sz val="9"/>
            <rFont val="宋体"/>
            <charset val="134"/>
          </rPr>
          <t>李欢:
04</t>
        </r>
      </text>
    </comment>
    <comment ref="A50" authorId="0">
      <text>
        <r>
          <rPr>
            <sz val="9"/>
            <rFont val="宋体"/>
            <charset val="134"/>
          </rPr>
          <t>李欢:
05</t>
        </r>
      </text>
    </comment>
    <comment ref="A61" authorId="0">
      <text>
        <r>
          <rPr>
            <sz val="9"/>
            <rFont val="宋体"/>
            <charset val="134"/>
          </rPr>
          <t>李欢:
06</t>
        </r>
      </text>
    </comment>
    <comment ref="A72" authorId="0">
      <text>
        <r>
          <rPr>
            <sz val="9"/>
            <rFont val="宋体"/>
            <charset val="134"/>
          </rPr>
          <t>李欢:
07</t>
        </r>
      </text>
    </comment>
    <comment ref="A84" authorId="0">
      <text>
        <r>
          <rPr>
            <sz val="9"/>
            <rFont val="宋体"/>
            <charset val="134"/>
          </rPr>
          <t>李欢:
08</t>
        </r>
      </text>
    </comment>
    <comment ref="A93" authorId="0">
      <text>
        <r>
          <rPr>
            <sz val="9"/>
            <rFont val="宋体"/>
            <charset val="134"/>
          </rPr>
          <t>李欢:
09</t>
        </r>
      </text>
    </comment>
    <comment ref="A99" authorId="0">
      <text>
        <r>
          <rPr>
            <sz val="9"/>
            <rFont val="宋体"/>
            <charset val="134"/>
          </rPr>
          <t>李欢:
修改口岸电子执法系统建设与维护</t>
        </r>
      </text>
    </comment>
    <comment ref="A107" authorId="0">
      <text>
        <r>
          <rPr>
            <sz val="9"/>
            <rFont val="宋体"/>
            <charset val="134"/>
          </rPr>
          <t>李欢:
10</t>
        </r>
      </text>
    </comment>
    <comment ref="A117" authorId="0">
      <text>
        <r>
          <rPr>
            <sz val="9"/>
            <rFont val="宋体"/>
            <charset val="134"/>
          </rPr>
          <t>李欢:
11</t>
        </r>
      </text>
    </comment>
    <comment ref="A126" authorId="0">
      <text>
        <r>
          <rPr>
            <sz val="9"/>
            <rFont val="宋体"/>
            <charset val="134"/>
          </rPr>
          <t>李欢:
13</t>
        </r>
      </text>
    </comment>
    <comment ref="A137" authorId="0">
      <text>
        <r>
          <rPr>
            <sz val="9"/>
            <rFont val="宋体"/>
            <charset val="134"/>
          </rPr>
          <t>李欢:
14</t>
        </r>
      </text>
    </comment>
    <comment ref="A151" authorId="0">
      <text>
        <r>
          <rPr>
            <sz val="9"/>
            <rFont val="宋体"/>
            <charset val="134"/>
          </rPr>
          <t>李欢:
23</t>
        </r>
      </text>
    </comment>
    <comment ref="A158" authorId="0">
      <text>
        <r>
          <rPr>
            <sz val="9"/>
            <rFont val="宋体"/>
            <charset val="134"/>
          </rPr>
          <t>李欢:
25
修改港澳台侨事务</t>
        </r>
      </text>
    </comment>
    <comment ref="A165" authorId="0">
      <text>
        <r>
          <rPr>
            <sz val="9"/>
            <rFont val="宋体"/>
            <charset val="134"/>
          </rPr>
          <t>李欢:
修改港澳台侨事务</t>
        </r>
      </text>
    </comment>
    <comment ref="A166" authorId="0">
      <text>
        <r>
          <rPr>
            <sz val="9"/>
            <rFont val="宋体"/>
            <charset val="134"/>
          </rPr>
          <t>李欢:
26，无27</t>
        </r>
      </text>
    </comment>
    <comment ref="A172" authorId="0">
      <text>
        <r>
          <rPr>
            <sz val="9"/>
            <rFont val="宋体"/>
            <charset val="134"/>
          </rPr>
          <t>李欢:
28</t>
        </r>
      </text>
    </comment>
    <comment ref="A179" authorId="0">
      <text>
        <r>
          <rPr>
            <sz val="9"/>
            <rFont val="宋体"/>
            <charset val="134"/>
          </rPr>
          <t>李欢:
29，无30</t>
        </r>
      </text>
    </comment>
    <comment ref="A186" authorId="0">
      <text>
        <r>
          <rPr>
            <sz val="9"/>
            <rFont val="宋体"/>
            <charset val="134"/>
          </rPr>
          <t>李欢:
31</t>
        </r>
      </text>
    </comment>
    <comment ref="A193" authorId="0">
      <text>
        <r>
          <rPr>
            <sz val="9"/>
            <rFont val="宋体"/>
            <charset val="134"/>
          </rPr>
          <t>李欢:
32</t>
        </r>
      </text>
    </comment>
    <comment ref="A202" authorId="0">
      <text>
        <r>
          <rPr>
            <sz val="9"/>
            <rFont val="宋体"/>
            <charset val="134"/>
          </rPr>
          <t>李欢:
33</t>
        </r>
      </text>
    </comment>
    <comment ref="A208" authorId="0">
      <text>
        <r>
          <rPr>
            <sz val="9"/>
            <rFont val="宋体"/>
            <charset val="134"/>
          </rPr>
          <t>李欢:
34</t>
        </r>
      </text>
    </comment>
    <comment ref="A216" authorId="0">
      <text>
        <r>
          <rPr>
            <sz val="9"/>
            <rFont val="宋体"/>
            <charset val="134"/>
          </rPr>
          <t>李欢:
35</t>
        </r>
      </text>
    </comment>
    <comment ref="A222" authorId="0">
      <text>
        <r>
          <rPr>
            <sz val="9"/>
            <rFont val="宋体"/>
            <charset val="134"/>
          </rPr>
          <t>李欢:
36</t>
        </r>
      </text>
    </comment>
    <comment ref="A228" authorId="0">
      <text>
        <r>
          <rPr>
            <sz val="9"/>
            <rFont val="宋体"/>
            <charset val="134"/>
          </rPr>
          <t>李欢:
37</t>
        </r>
      </text>
    </comment>
    <comment ref="A234" authorId="0">
      <text>
        <r>
          <rPr>
            <sz val="9"/>
            <rFont val="宋体"/>
            <charset val="134"/>
          </rPr>
          <t>李欢:
38</t>
        </r>
      </text>
    </comment>
    <comment ref="A251" authorId="0">
      <text>
        <r>
          <rPr>
            <sz val="9"/>
            <rFont val="宋体"/>
            <charset val="134"/>
          </rPr>
          <t>李欢:
20199</t>
        </r>
      </text>
    </comment>
    <comment ref="A271" authorId="0">
      <text>
        <r>
          <rPr>
            <sz val="9"/>
            <rFont val="宋体"/>
            <charset val="134"/>
          </rPr>
          <t>李欢:
将内卫修改为武装警察部队</t>
        </r>
      </text>
    </comment>
    <comment ref="A273" authorId="0">
      <text>
        <r>
          <rPr>
            <sz val="9"/>
            <rFont val="宋体"/>
            <charset val="134"/>
          </rPr>
          <t>李欢:
20402</t>
        </r>
      </text>
    </comment>
    <comment ref="A282" authorId="0">
      <text>
        <r>
          <rPr>
            <sz val="9"/>
            <rFont val="宋体"/>
            <charset val="134"/>
          </rPr>
          <t>李欢:
20403</t>
        </r>
      </text>
    </comment>
    <comment ref="A297" authorId="0">
      <text>
        <r>
          <rPr>
            <sz val="9"/>
            <rFont val="宋体"/>
            <charset val="134"/>
          </rPr>
          <t>李欢:
20405</t>
        </r>
      </text>
    </comment>
    <comment ref="A306" authorId="0">
      <text>
        <r>
          <rPr>
            <sz val="9"/>
            <rFont val="宋体"/>
            <charset val="134"/>
          </rPr>
          <t>李欢:
20406</t>
        </r>
      </text>
    </comment>
    <comment ref="A341" authorId="0">
      <text>
        <r>
          <rPr>
            <sz val="9"/>
            <rFont val="宋体"/>
            <charset val="134"/>
          </rPr>
          <t>李欢:
20409</t>
        </r>
      </text>
    </comment>
    <comment ref="A349" authorId="0">
      <text>
        <r>
          <rPr>
            <sz val="9"/>
            <rFont val="宋体"/>
            <charset val="134"/>
          </rPr>
          <t>李欢:
20410</t>
        </r>
      </text>
    </comment>
    <comment ref="A355" authorId="0">
      <text>
        <r>
          <rPr>
            <sz val="9"/>
            <rFont val="宋体"/>
            <charset val="134"/>
          </rPr>
          <t>李欢:
20499</t>
        </r>
      </text>
    </comment>
    <comment ref="A356" authorId="0">
      <text>
        <r>
          <rPr>
            <sz val="9"/>
            <rFont val="宋体"/>
            <charset val="134"/>
          </rPr>
          <t>李欢:
20499</t>
        </r>
      </text>
    </comment>
    <comment ref="A357" authorId="0">
      <text>
        <r>
          <rPr>
            <sz val="9"/>
            <rFont val="宋体"/>
            <charset val="134"/>
          </rPr>
          <t>李欢:
205</t>
        </r>
      </text>
    </comment>
    <comment ref="A358" authorId="0">
      <text>
        <r>
          <rPr>
            <sz val="9"/>
            <rFont val="宋体"/>
            <charset val="134"/>
          </rPr>
          <t>李欢:
20501</t>
        </r>
      </text>
    </comment>
    <comment ref="A363" authorId="0">
      <text>
        <r>
          <rPr>
            <sz val="9"/>
            <rFont val="宋体"/>
            <charset val="134"/>
          </rPr>
          <t>李欢:
20502</t>
        </r>
      </text>
    </comment>
    <comment ref="A372" authorId="0">
      <text>
        <r>
          <rPr>
            <sz val="9"/>
            <rFont val="宋体"/>
            <charset val="134"/>
          </rPr>
          <t>李欢:
20503</t>
        </r>
      </text>
    </comment>
    <comment ref="A379" authorId="0">
      <text>
        <r>
          <rPr>
            <sz val="9"/>
            <rFont val="宋体"/>
            <charset val="134"/>
          </rPr>
          <t>李欢:
20504</t>
        </r>
      </text>
    </comment>
    <comment ref="A385" authorId="0">
      <text>
        <r>
          <rPr>
            <sz val="9"/>
            <rFont val="宋体"/>
            <charset val="134"/>
          </rPr>
          <t>李欢:
20505</t>
        </r>
      </text>
    </comment>
    <comment ref="A389" authorId="0">
      <text>
        <r>
          <rPr>
            <sz val="9"/>
            <rFont val="宋体"/>
            <charset val="134"/>
          </rPr>
          <t>李欢:
20506</t>
        </r>
      </text>
    </comment>
    <comment ref="A393" authorId="0">
      <text>
        <r>
          <rPr>
            <sz val="9"/>
            <rFont val="宋体"/>
            <charset val="134"/>
          </rPr>
          <t>李欢:
20507</t>
        </r>
      </text>
    </comment>
    <comment ref="A397" authorId="0">
      <text>
        <r>
          <rPr>
            <sz val="9"/>
            <rFont val="宋体"/>
            <charset val="134"/>
          </rPr>
          <t>李欢:
20508</t>
        </r>
      </text>
    </comment>
    <comment ref="A403" authorId="0">
      <text>
        <r>
          <rPr>
            <sz val="9"/>
            <rFont val="宋体"/>
            <charset val="134"/>
          </rPr>
          <t>李欢:
20509</t>
        </r>
      </text>
    </comment>
    <comment ref="A410" authorId="0">
      <text>
        <r>
          <rPr>
            <sz val="9"/>
            <rFont val="宋体"/>
            <charset val="134"/>
          </rPr>
          <t>李欢:
20599</t>
        </r>
      </text>
    </comment>
    <comment ref="A411" authorId="0">
      <text>
        <r>
          <rPr>
            <sz val="9"/>
            <rFont val="宋体"/>
            <charset val="134"/>
          </rPr>
          <t xml:space="preserve">李欢:
206
</t>
        </r>
      </text>
    </comment>
    <comment ref="A412" authorId="0">
      <text>
        <r>
          <rPr>
            <sz val="9"/>
            <rFont val="宋体"/>
            <charset val="134"/>
          </rPr>
          <t>李欢:
20601</t>
        </r>
      </text>
    </comment>
    <comment ref="A417" authorId="0">
      <text>
        <r>
          <rPr>
            <sz val="9"/>
            <rFont val="宋体"/>
            <charset val="134"/>
          </rPr>
          <t>李欢:
20602</t>
        </r>
      </text>
    </comment>
    <comment ref="A426" authorId="0">
      <text>
        <r>
          <rPr>
            <sz val="9"/>
            <rFont val="宋体"/>
            <charset val="134"/>
          </rPr>
          <t>李欢:
20603</t>
        </r>
      </text>
    </comment>
    <comment ref="A432" authorId="0">
      <text>
        <r>
          <rPr>
            <sz val="9"/>
            <rFont val="宋体"/>
            <charset val="134"/>
          </rPr>
          <t>李欢:
20604</t>
        </r>
      </text>
    </comment>
    <comment ref="A438" authorId="0">
      <text>
        <r>
          <rPr>
            <sz val="9"/>
            <rFont val="宋体"/>
            <charset val="134"/>
          </rPr>
          <t>李欢:
20605</t>
        </r>
      </text>
    </comment>
    <comment ref="A443" authorId="0">
      <text>
        <r>
          <rPr>
            <sz val="9"/>
            <rFont val="宋体"/>
            <charset val="134"/>
          </rPr>
          <t>李欢:
20606</t>
        </r>
      </text>
    </comment>
    <comment ref="A448" authorId="0">
      <text>
        <r>
          <rPr>
            <sz val="9"/>
            <rFont val="宋体"/>
            <charset val="134"/>
          </rPr>
          <t>李欢:
20607</t>
        </r>
      </text>
    </comment>
    <comment ref="A455" authorId="0">
      <text>
        <r>
          <rPr>
            <sz val="9"/>
            <rFont val="宋体"/>
            <charset val="134"/>
          </rPr>
          <t>李欢:
20608</t>
        </r>
      </text>
    </comment>
    <comment ref="A459" authorId="0">
      <text>
        <r>
          <rPr>
            <sz val="9"/>
            <rFont val="宋体"/>
            <charset val="134"/>
          </rPr>
          <t>李欢:
20609</t>
        </r>
      </text>
    </comment>
    <comment ref="A462" authorId="0">
      <text>
        <r>
          <rPr>
            <sz val="9"/>
            <rFont val="宋体"/>
            <charset val="134"/>
          </rPr>
          <t>李欢:
20699</t>
        </r>
      </text>
    </comment>
    <comment ref="A467" authorId="0">
      <text>
        <r>
          <rPr>
            <sz val="9"/>
            <rFont val="宋体"/>
            <charset val="134"/>
          </rPr>
          <t>李欢:
207</t>
        </r>
      </text>
    </comment>
    <comment ref="A468" authorId="0">
      <text>
        <r>
          <rPr>
            <sz val="9"/>
            <rFont val="宋体"/>
            <charset val="134"/>
          </rPr>
          <t>李欢:
20701</t>
        </r>
      </text>
    </comment>
    <comment ref="A484" authorId="0">
      <text>
        <r>
          <rPr>
            <sz val="9"/>
            <rFont val="宋体"/>
            <charset val="134"/>
          </rPr>
          <t>李欢:
20702</t>
        </r>
      </text>
    </comment>
    <comment ref="A492" authorId="0">
      <text>
        <r>
          <rPr>
            <sz val="9"/>
            <rFont val="宋体"/>
            <charset val="134"/>
          </rPr>
          <t>李欢:
20703</t>
        </r>
      </text>
    </comment>
    <comment ref="A503" authorId="0">
      <text>
        <r>
          <rPr>
            <sz val="9"/>
            <rFont val="宋体"/>
            <charset val="134"/>
          </rPr>
          <t>李欢:
20706</t>
        </r>
      </text>
    </comment>
    <comment ref="A512" authorId="0">
      <text>
        <r>
          <rPr>
            <sz val="9"/>
            <rFont val="宋体"/>
            <charset val="134"/>
          </rPr>
          <t>李欢:
20708</t>
        </r>
      </text>
    </comment>
    <comment ref="A519" authorId="0">
      <text>
        <r>
          <rPr>
            <sz val="9"/>
            <rFont val="宋体"/>
            <charset val="134"/>
          </rPr>
          <t>李欢:
20799</t>
        </r>
      </text>
    </comment>
    <comment ref="A523" authorId="0">
      <text>
        <r>
          <rPr>
            <sz val="9"/>
            <rFont val="宋体"/>
            <charset val="134"/>
          </rPr>
          <t>李欢:
208</t>
        </r>
      </text>
    </comment>
    <comment ref="A524" authorId="0">
      <text>
        <r>
          <rPr>
            <sz val="9"/>
            <rFont val="宋体"/>
            <charset val="134"/>
          </rPr>
          <t>李欢:
20801</t>
        </r>
      </text>
    </comment>
    <comment ref="A538" authorId="0">
      <text>
        <r>
          <rPr>
            <sz val="9"/>
            <rFont val="宋体"/>
            <charset val="134"/>
          </rPr>
          <t>李欢:
20802</t>
        </r>
      </text>
    </comment>
    <comment ref="A546" authorId="0">
      <text>
        <r>
          <rPr>
            <sz val="9"/>
            <rFont val="宋体"/>
            <charset val="134"/>
          </rPr>
          <t>李欢:
20804</t>
        </r>
      </text>
    </comment>
    <comment ref="A548" authorId="0">
      <text>
        <r>
          <rPr>
            <sz val="9"/>
            <rFont val="宋体"/>
            <charset val="134"/>
          </rPr>
          <t>李欢:
20805</t>
        </r>
      </text>
    </comment>
    <comment ref="A557" authorId="0">
      <text>
        <r>
          <rPr>
            <sz val="9"/>
            <rFont val="宋体"/>
            <charset val="134"/>
          </rPr>
          <t>李欢:
20806</t>
        </r>
      </text>
    </comment>
    <comment ref="A561" authorId="0">
      <text>
        <r>
          <rPr>
            <sz val="9"/>
            <rFont val="宋体"/>
            <charset val="134"/>
          </rPr>
          <t>李欢:
20807</t>
        </r>
      </text>
    </comment>
    <comment ref="A571" authorId="0">
      <text>
        <r>
          <rPr>
            <sz val="9"/>
            <rFont val="宋体"/>
            <charset val="134"/>
          </rPr>
          <t>李欢:
20808</t>
        </r>
      </text>
    </comment>
    <comment ref="A579" authorId="0">
      <text>
        <r>
          <rPr>
            <sz val="9"/>
            <rFont val="宋体"/>
            <charset val="134"/>
          </rPr>
          <t>李欢:
20809</t>
        </r>
      </text>
    </comment>
    <comment ref="A586" authorId="0">
      <text>
        <r>
          <rPr>
            <sz val="9"/>
            <rFont val="宋体"/>
            <charset val="134"/>
          </rPr>
          <t>李欢:
20810</t>
        </r>
      </text>
    </comment>
    <comment ref="A593" authorId="0">
      <text>
        <r>
          <rPr>
            <sz val="9"/>
            <rFont val="宋体"/>
            <charset val="134"/>
          </rPr>
          <t>李欢:
20811</t>
        </r>
      </text>
    </comment>
    <comment ref="A602" authorId="0">
      <text>
        <r>
          <rPr>
            <sz val="9"/>
            <rFont val="宋体"/>
            <charset val="134"/>
          </rPr>
          <t>李欢:
20816</t>
        </r>
      </text>
    </comment>
    <comment ref="A607" authorId="0">
      <text>
        <r>
          <rPr>
            <sz val="9"/>
            <rFont val="宋体"/>
            <charset val="134"/>
          </rPr>
          <t>李欢:
20819</t>
        </r>
      </text>
    </comment>
    <comment ref="A610" authorId="0">
      <text>
        <r>
          <rPr>
            <sz val="9"/>
            <rFont val="宋体"/>
            <charset val="134"/>
          </rPr>
          <t>李欢:
20820</t>
        </r>
      </text>
    </comment>
    <comment ref="A613" authorId="0">
      <text>
        <r>
          <rPr>
            <sz val="9"/>
            <rFont val="宋体"/>
            <charset val="134"/>
          </rPr>
          <t>李欢:
20821</t>
        </r>
      </text>
    </comment>
    <comment ref="A616" authorId="0">
      <text>
        <r>
          <rPr>
            <sz val="9"/>
            <rFont val="宋体"/>
            <charset val="134"/>
          </rPr>
          <t>李欢:
20824</t>
        </r>
      </text>
    </comment>
    <comment ref="A646" authorId="0">
      <text>
        <r>
          <rPr>
            <sz val="9"/>
            <rFont val="宋体"/>
            <charset val="134"/>
          </rPr>
          <t>李欢:
21002</t>
        </r>
      </text>
    </comment>
    <comment ref="A659" authorId="0">
      <text>
        <r>
          <rPr>
            <sz val="9"/>
            <rFont val="宋体"/>
            <charset val="134"/>
          </rPr>
          <t>李欢:
21003</t>
        </r>
      </text>
    </comment>
    <comment ref="A663" authorId="0">
      <text>
        <r>
          <rPr>
            <sz val="9"/>
            <rFont val="宋体"/>
            <charset val="134"/>
          </rPr>
          <t>李欢:
21004</t>
        </r>
      </text>
    </comment>
    <comment ref="A675" authorId="0">
      <text>
        <r>
          <rPr>
            <sz val="9"/>
            <rFont val="宋体"/>
            <charset val="134"/>
          </rPr>
          <t>李欢:
21006</t>
        </r>
      </text>
    </comment>
    <comment ref="A678" authorId="0">
      <text>
        <r>
          <rPr>
            <sz val="9"/>
            <rFont val="宋体"/>
            <charset val="134"/>
          </rPr>
          <t>李欢:
21007</t>
        </r>
      </text>
    </comment>
    <comment ref="A682" authorId="0">
      <text>
        <r>
          <rPr>
            <sz val="9"/>
            <rFont val="宋体"/>
            <charset val="134"/>
          </rPr>
          <t>李欢:
21011</t>
        </r>
      </text>
    </comment>
    <comment ref="A687" authorId="0">
      <text>
        <r>
          <rPr>
            <sz val="9"/>
            <rFont val="宋体"/>
            <charset val="134"/>
          </rPr>
          <t>李欢:
21012</t>
        </r>
      </text>
    </comment>
    <comment ref="A691" authorId="0">
      <text>
        <r>
          <rPr>
            <sz val="9"/>
            <rFont val="宋体"/>
            <charset val="134"/>
          </rPr>
          <t>李欢:
21013</t>
        </r>
      </text>
    </comment>
    <comment ref="A695" authorId="0">
      <text>
        <r>
          <rPr>
            <sz val="9"/>
            <rFont val="宋体"/>
            <charset val="134"/>
          </rPr>
          <t>李欢:
21014</t>
        </r>
      </text>
    </comment>
    <comment ref="A698" authorId="0">
      <text>
        <r>
          <rPr>
            <sz val="9"/>
            <rFont val="宋体"/>
            <charset val="134"/>
          </rPr>
          <t>李欢:
21015</t>
        </r>
      </text>
    </comment>
    <comment ref="A784" authorId="0">
      <text>
        <r>
          <rPr>
            <sz val="9"/>
            <rFont val="宋体"/>
            <charset val="134"/>
          </rPr>
          <t>李欢:
212</t>
        </r>
      </text>
    </comment>
    <comment ref="A785" authorId="0">
      <text>
        <r>
          <rPr>
            <sz val="9"/>
            <rFont val="宋体"/>
            <charset val="134"/>
          </rPr>
          <t>李欢:
21201</t>
        </r>
      </text>
    </comment>
    <comment ref="A803" authorId="0">
      <text>
        <r>
          <rPr>
            <sz val="9"/>
            <rFont val="宋体"/>
            <charset val="134"/>
          </rPr>
          <t>李欢:
213</t>
        </r>
      </text>
    </comment>
    <comment ref="A804" authorId="0">
      <text>
        <r>
          <rPr>
            <sz val="9"/>
            <rFont val="宋体"/>
            <charset val="134"/>
          </rPr>
          <t>李欢:
21301</t>
        </r>
      </text>
    </comment>
    <comment ref="A902" authorId="0">
      <text>
        <r>
          <rPr>
            <sz val="9"/>
            <rFont val="宋体"/>
            <charset val="134"/>
          </rPr>
          <t>李欢:
21306</t>
        </r>
      </text>
    </comment>
    <comment ref="A908" authorId="0">
      <text>
        <r>
          <rPr>
            <sz val="9"/>
            <rFont val="宋体"/>
            <charset val="134"/>
          </rPr>
          <t>李欢:
21307</t>
        </r>
      </text>
    </comment>
    <comment ref="A915" authorId="0">
      <text>
        <r>
          <rPr>
            <sz val="9"/>
            <rFont val="宋体"/>
            <charset val="134"/>
          </rPr>
          <t>李欢:
21308</t>
        </r>
      </text>
    </comment>
    <comment ref="A1052" authorId="0">
      <text>
        <r>
          <rPr>
            <sz val="9"/>
            <rFont val="宋体"/>
            <charset val="134"/>
          </rPr>
          <t>李欢:
21599</t>
        </r>
      </text>
    </comment>
    <comment ref="A1058" authorId="0">
      <text>
        <r>
          <rPr>
            <sz val="9"/>
            <rFont val="宋体"/>
            <charset val="134"/>
          </rPr>
          <t>李欢:
216</t>
        </r>
      </text>
    </comment>
    <comment ref="A1103" authorId="0">
      <text>
        <r>
          <rPr>
            <sz val="9"/>
            <rFont val="宋体"/>
            <charset val="134"/>
          </rPr>
          <t>李欢:
220</t>
        </r>
      </text>
    </comment>
    <comment ref="A1123" authorId="0">
      <text>
        <r>
          <rPr>
            <sz val="9"/>
            <rFont val="宋体"/>
            <charset val="134"/>
          </rPr>
          <t>李欢:
22002</t>
        </r>
      </text>
    </comment>
    <comment ref="A1142" authorId="0">
      <text>
        <r>
          <rPr>
            <sz val="9"/>
            <rFont val="宋体"/>
            <charset val="134"/>
          </rPr>
          <t>李欢:
22003</t>
        </r>
      </text>
    </comment>
    <comment ref="A1151" authorId="0">
      <text>
        <r>
          <rPr>
            <sz val="9"/>
            <rFont val="宋体"/>
            <charset val="134"/>
          </rPr>
          <t>李欢:
22005</t>
        </r>
      </text>
    </comment>
    <comment ref="A1167" authorId="0">
      <text>
        <r>
          <rPr>
            <sz val="9"/>
            <rFont val="宋体"/>
            <charset val="134"/>
          </rPr>
          <t>李欢:
221</t>
        </r>
      </text>
    </comment>
    <comment ref="A1177" authorId="0">
      <text>
        <r>
          <rPr>
            <sz val="9"/>
            <rFont val="宋体"/>
            <charset val="134"/>
          </rPr>
          <t>李欢:
22102</t>
        </r>
      </text>
    </comment>
    <comment ref="A1181" authorId="0">
      <text>
        <r>
          <rPr>
            <sz val="9"/>
            <rFont val="宋体"/>
            <charset val="134"/>
          </rPr>
          <t>李欢:
22103</t>
        </r>
      </text>
    </comment>
    <comment ref="A1185" authorId="0">
      <text>
        <r>
          <rPr>
            <sz val="9"/>
            <rFont val="宋体"/>
            <charset val="134"/>
          </rPr>
          <t>李欢:
222</t>
        </r>
      </text>
    </comment>
    <comment ref="A1186" authorId="0">
      <text>
        <r>
          <rPr>
            <sz val="9"/>
            <rFont val="宋体"/>
            <charset val="134"/>
          </rPr>
          <t>李欢:
22201</t>
        </r>
      </text>
    </comment>
    <comment ref="A1201" authorId="0">
      <text>
        <r>
          <rPr>
            <sz val="9"/>
            <rFont val="宋体"/>
            <charset val="134"/>
          </rPr>
          <t>李欢:
22202</t>
        </r>
      </text>
    </comment>
    <comment ref="A1215" authorId="0">
      <text>
        <r>
          <rPr>
            <sz val="9"/>
            <rFont val="宋体"/>
            <charset val="134"/>
          </rPr>
          <t>李欢:
22203</t>
        </r>
      </text>
    </comment>
    <comment ref="A1220" authorId="0">
      <text>
        <r>
          <rPr>
            <sz val="9"/>
            <rFont val="宋体"/>
            <charset val="134"/>
          </rPr>
          <t>李欢:
22204</t>
        </r>
      </text>
    </comment>
    <comment ref="A1226" authorId="0">
      <text>
        <r>
          <rPr>
            <sz val="9"/>
            <rFont val="宋体"/>
            <charset val="134"/>
          </rPr>
          <t>李欢:
22205</t>
        </r>
      </text>
    </comment>
    <comment ref="A1239" authorId="0">
      <text>
        <r>
          <rPr>
            <sz val="9"/>
            <rFont val="宋体"/>
            <charset val="134"/>
          </rPr>
          <t>李欢:
22401</t>
        </r>
      </text>
    </comment>
    <comment ref="A1251" authorId="0">
      <text>
        <r>
          <rPr>
            <sz val="9"/>
            <rFont val="宋体"/>
            <charset val="134"/>
          </rPr>
          <t>李欢:
22402</t>
        </r>
      </text>
    </comment>
    <comment ref="A1257" authorId="0">
      <text>
        <r>
          <rPr>
            <sz val="9"/>
            <rFont val="宋体"/>
            <charset val="134"/>
          </rPr>
          <t>李欢:
22403</t>
        </r>
      </text>
    </comment>
    <comment ref="A1263" authorId="0">
      <text>
        <r>
          <rPr>
            <sz val="9"/>
            <rFont val="宋体"/>
            <charset val="134"/>
          </rPr>
          <t>李欢:
22404</t>
        </r>
      </text>
    </comment>
    <comment ref="A1271" authorId="0">
      <text>
        <r>
          <rPr>
            <sz val="9"/>
            <rFont val="宋体"/>
            <charset val="134"/>
          </rPr>
          <t>李欢:
22405</t>
        </r>
      </text>
    </comment>
    <comment ref="A1284" authorId="0">
      <text>
        <r>
          <rPr>
            <sz val="9"/>
            <rFont val="宋体"/>
            <charset val="134"/>
          </rPr>
          <t>李欢:
22406</t>
        </r>
      </text>
    </comment>
    <comment ref="A1288" authorId="0">
      <text>
        <r>
          <rPr>
            <sz val="9"/>
            <rFont val="宋体"/>
            <charset val="134"/>
          </rPr>
          <t>李欢:
22407</t>
        </r>
      </text>
    </comment>
  </commentList>
</comments>
</file>

<file path=xl/sharedStrings.xml><?xml version="1.0" encoding="utf-8"?>
<sst xmlns="http://schemas.openxmlformats.org/spreadsheetml/2006/main" count="2531" uniqueCount="1603">
  <si>
    <t>霍州市二○一九年一般公共预算基本支出分经济科目（草案）</t>
  </si>
  <si>
    <t>表九</t>
  </si>
  <si>
    <t>单位：万元</t>
  </si>
  <si>
    <t>经济科目名称</t>
  </si>
  <si>
    <t>2019年预算数</t>
  </si>
  <si>
    <t>备注</t>
  </si>
  <si>
    <t>合计</t>
  </si>
  <si>
    <t>工资福利支出</t>
  </si>
  <si>
    <t xml:space="preserve">  基本工资</t>
  </si>
  <si>
    <t xml:space="preserve">  津贴补贴</t>
  </si>
  <si>
    <t xml:space="preserve">  奖金</t>
  </si>
  <si>
    <t xml:space="preserve">  绩效工资</t>
  </si>
  <si>
    <t xml:space="preserve">  机关事业单位基本养老保险缴费</t>
  </si>
  <si>
    <t xml:space="preserve">  职工基本医疗保险缴费</t>
  </si>
  <si>
    <t xml:space="preserve">  其他社会保障缴费</t>
  </si>
  <si>
    <t xml:space="preserve">  住房公积金</t>
  </si>
  <si>
    <t xml:space="preserve">  其他工资福利支出</t>
  </si>
  <si>
    <t>商品和服务支出</t>
  </si>
  <si>
    <t xml:space="preserve">  办公费</t>
  </si>
  <si>
    <t xml:space="preserve">  印刷费</t>
  </si>
  <si>
    <t xml:space="preserve">  水费</t>
  </si>
  <si>
    <t xml:space="preserve">  电费</t>
  </si>
  <si>
    <t xml:space="preserve">  邮电费</t>
  </si>
  <si>
    <t xml:space="preserve">  物业管理费</t>
  </si>
  <si>
    <t xml:space="preserve">  差旅费</t>
  </si>
  <si>
    <t xml:space="preserve">  维修(护)费</t>
  </si>
  <si>
    <t xml:space="preserve">  培训费</t>
  </si>
  <si>
    <t xml:space="preserve">  公务接待费</t>
  </si>
  <si>
    <t xml:space="preserve">  专用材料费</t>
  </si>
  <si>
    <t xml:space="preserve">  劳务费</t>
  </si>
  <si>
    <t xml:space="preserve">  工会经费</t>
  </si>
  <si>
    <t xml:space="preserve">  福利费</t>
  </si>
  <si>
    <t xml:space="preserve">  公务用车运行维护费</t>
  </si>
  <si>
    <t xml:space="preserve">  其他交通费用</t>
  </si>
  <si>
    <t xml:space="preserve">  其他商品和服务支出</t>
  </si>
  <si>
    <t>对个人和家庭的补助</t>
  </si>
  <si>
    <t xml:space="preserve">  离休费</t>
  </si>
  <si>
    <t xml:space="preserve">  退休费</t>
  </si>
  <si>
    <t xml:space="preserve">  抚恤金</t>
  </si>
  <si>
    <t xml:space="preserve">  生活补助</t>
  </si>
  <si>
    <t>表六之一</t>
  </si>
  <si>
    <t>2019年地市县一般公共预算收支表</t>
  </si>
  <si>
    <t>2016年分地市县公共财政收支预算表</t>
  </si>
  <si>
    <t>地    区</t>
  </si>
  <si>
    <t>收       入</t>
  </si>
  <si>
    <t>收入合计</t>
  </si>
  <si>
    <t>税　　　　收　　　　收　　　　入</t>
  </si>
  <si>
    <t>非  税  收  入</t>
  </si>
  <si>
    <t>小计</t>
  </si>
  <si>
    <t>增值税</t>
  </si>
  <si>
    <t>企业
所得税</t>
  </si>
  <si>
    <t>企业
所得税退税</t>
  </si>
  <si>
    <t>个人
所得税</t>
  </si>
  <si>
    <t>资源税</t>
  </si>
  <si>
    <t>城市维护
建设税</t>
  </si>
  <si>
    <t>房产税</t>
  </si>
  <si>
    <t>印花税</t>
  </si>
  <si>
    <t>城镇土地使用税</t>
  </si>
  <si>
    <t>土地增值税</t>
  </si>
  <si>
    <t>车船税</t>
  </si>
  <si>
    <t>耕地
占用税</t>
  </si>
  <si>
    <t>契税</t>
  </si>
  <si>
    <t>烟叶税</t>
  </si>
  <si>
    <t>环境保护税</t>
  </si>
  <si>
    <t>其他各项税收收入</t>
  </si>
  <si>
    <t>专项
收入</t>
  </si>
  <si>
    <t>行政事
业性收
费收入</t>
  </si>
  <si>
    <t>罚没
收入</t>
  </si>
  <si>
    <t>国有资本经营收入</t>
  </si>
  <si>
    <t>国有资源
（资产）有
偿使用收入</t>
  </si>
  <si>
    <t>捐赠
收入</t>
  </si>
  <si>
    <t>政府住房基金收入</t>
  </si>
  <si>
    <t>其他
收入</t>
  </si>
  <si>
    <t>全省合计</t>
  </si>
  <si>
    <t>省本级</t>
  </si>
  <si>
    <t>市县合计</t>
  </si>
  <si>
    <t>xx市</t>
  </si>
  <si>
    <t>市本级</t>
  </si>
  <si>
    <t>区县合计</t>
  </si>
  <si>
    <t>xx区</t>
  </si>
  <si>
    <t>……</t>
  </si>
  <si>
    <t>xx县</t>
  </si>
  <si>
    <t>表十</t>
  </si>
  <si>
    <t>2019年政府性基金调入专项收入预算表</t>
  </si>
  <si>
    <t xml:space="preserve"> </t>
  </si>
  <si>
    <t>上年决算（执行)数</t>
  </si>
  <si>
    <t>预算数</t>
  </si>
  <si>
    <t>一、农网还贷资金收入</t>
  </si>
  <si>
    <t>二、海南省高等级公路车辆通行附加费收入</t>
  </si>
  <si>
    <t>三、港口建设费收入</t>
  </si>
  <si>
    <t>四、国家电影事业发展专项资金收入</t>
  </si>
  <si>
    <t>五、国有土地收益基金收入</t>
  </si>
  <si>
    <t>六、农业土地开发资金收入</t>
  </si>
  <si>
    <t>七、国有土地使用权出让收入</t>
  </si>
  <si>
    <t>八、大中型水库库区基金收入</t>
  </si>
  <si>
    <t>九、彩票公益金收入</t>
  </si>
  <si>
    <t>十、城市基础设施配套费收入</t>
  </si>
  <si>
    <t>十一、小型水库移民扶助基金收入</t>
  </si>
  <si>
    <t>十二、国家重大水利工程建设基金收入</t>
  </si>
  <si>
    <t>十三、车辆通行费</t>
  </si>
  <si>
    <t>十四、污水处理费收入</t>
  </si>
  <si>
    <t>十五、彩票发行机构和彩票销售机构的业务费用</t>
  </si>
  <si>
    <t>十六、其他政府性基金收入</t>
  </si>
  <si>
    <t>表一</t>
  </si>
  <si>
    <t>2019年一般公共预算收入表</t>
  </si>
  <si>
    <r>
      <rPr>
        <b/>
        <sz val="12"/>
        <rFont val="宋体"/>
        <charset val="134"/>
      </rPr>
      <t>项</t>
    </r>
    <r>
      <rPr>
        <b/>
        <sz val="12"/>
        <rFont val="宋体"/>
        <charset val="134"/>
      </rPr>
      <t>目</t>
    </r>
  </si>
  <si>
    <t>预算数为决算（执行）数%</t>
  </si>
  <si>
    <t>一、税收收入</t>
  </si>
  <si>
    <t xml:space="preserve">    增值税</t>
  </si>
  <si>
    <t xml:space="preserve">    企业所得税</t>
  </si>
  <si>
    <t xml:space="preserve">    企业所得税退税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</si>
  <si>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</si>
  <si>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</si>
  <si>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</si>
  <si>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</si>
  <si>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</si>
  <si>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</si>
  <si>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</si>
  <si>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</si>
  <si>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</si>
  <si>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</si>
  <si>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</si>
  <si>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r>
      <rPr>
        <sz val="11"/>
        <rFont val="宋体"/>
        <charset val="134"/>
      </rPr>
      <t xml:space="preserve"> </t>
    </r>
    <r>
      <rPr>
        <sz val="11"/>
        <color indexed="10"/>
        <rFont val="宋体"/>
        <charset val="134"/>
      </rPr>
      <t xml:space="preserve">   环境保护税</t>
    </r>
  </si>
  <si>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</si>
  <si>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</si>
  <si>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</si>
  <si>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</si>
  <si>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</si>
  <si>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</si>
  <si>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</si>
  <si>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</si>
  <si>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</si>
  <si>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</si>
  <si>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表二之一</t>
  </si>
  <si>
    <t>2019年一般公共预算支出表</t>
  </si>
  <si>
    <t>项目</t>
  </si>
  <si>
    <t>一、一般公共服务</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</si>
  <si>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</si>
  <si>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</si>
  <si>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</si>
  <si>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</si>
  <si>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</si>
  <si>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</si>
  <si>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</si>
  <si>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</si>
  <si>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</si>
  <si>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</si>
  <si>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</si>
  <si>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</si>
  <si>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</si>
  <si>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</si>
  <si>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</si>
  <si>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</si>
  <si>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</si>
  <si>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</si>
  <si>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</si>
  <si>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</si>
  <si>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</si>
  <si>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</si>
  <si>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</si>
  <si>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</si>
  <si>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</si>
  <si>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</si>
  <si>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</si>
  <si>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</si>
  <si>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</si>
  <si>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</si>
  <si>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应对气象变化管理事务</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</si>
  <si>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</si>
  <si>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</si>
  <si>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</si>
  <si>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</si>
  <si>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</si>
  <si>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</si>
  <si>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</si>
  <si>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</si>
  <si>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</si>
  <si>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</si>
  <si>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</si>
  <si>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</si>
  <si>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</si>
  <si>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</si>
  <si>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</si>
  <si>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</si>
  <si>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</si>
  <si>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税务登记证及发票管理</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</si>
  <si>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</si>
  <si>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</si>
  <si>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</si>
  <si>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</si>
  <si>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</si>
  <si>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</si>
  <si>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</si>
  <si>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</si>
  <si>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</si>
  <si>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收费业务</t>
  </si>
  <si>
    <t xml:space="preserve">      缉私办案</t>
  </si>
  <si>
    <t xml:space="preserve">      口岸管理</t>
  </si>
  <si>
    <t xml:space="preserve">      海关关务</t>
  </si>
  <si>
    <t xml:space="preserve">      关税征管</t>
  </si>
  <si>
    <t xml:space="preserve">      海关监管</t>
  </si>
  <si>
    <t xml:space="preserve">      检验免疫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</si>
  <si>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</si>
  <si>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</si>
  <si>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</si>
  <si>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</si>
  <si>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</si>
  <si>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</si>
  <si>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</si>
  <si>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</si>
  <si>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</si>
  <si>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</si>
  <si>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中央巡视</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</si>
  <si>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</si>
  <si>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</si>
  <si>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</si>
  <si>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</si>
  <si>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</si>
  <si>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</si>
  <si>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</si>
  <si>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</si>
  <si>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</si>
  <si>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</si>
  <si>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</si>
  <si>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</si>
  <si>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专利执法</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</si>
  <si>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</si>
  <si>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</si>
  <si>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</si>
  <si>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</si>
  <si>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</si>
  <si>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</si>
  <si>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</si>
  <si>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</si>
  <si>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</si>
  <si>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</si>
  <si>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</si>
  <si>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</si>
  <si>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</si>
  <si>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</si>
  <si>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</si>
  <si>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</si>
  <si>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</si>
  <si>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</si>
  <si>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工会服务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</si>
  <si>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</si>
  <si>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</si>
  <si>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</si>
  <si>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</si>
  <si>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</si>
  <si>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</si>
  <si>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</si>
  <si>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</si>
  <si>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</si>
  <si>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</si>
  <si>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</si>
  <si>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</si>
  <si>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</si>
  <si>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</si>
  <si>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</si>
  <si>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</si>
  <si>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</si>
  <si>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</si>
  <si>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其他网信事务支出</t>
  </si>
  <si>
    <t xml:space="preserve">    市场监督管理事务</t>
  </si>
  <si>
    <t xml:space="preserve">      市场监督管理专项</t>
  </si>
  <si>
    <t xml:space="preserve">      市场监督执法</t>
  </si>
  <si>
    <t xml:space="preserve">      消费者权益保护</t>
  </si>
  <si>
    <t xml:space="preserve">      价格监督检查</t>
  </si>
  <si>
    <t xml:space="preserve">      市场监督管理技术支持</t>
  </si>
  <si>
    <t xml:space="preserve">      认证认可监督管理</t>
  </si>
  <si>
    <t xml:space="preserve">      标准化管理</t>
  </si>
  <si>
    <t xml:space="preserve">      药品事务</t>
  </si>
  <si>
    <t xml:space="preserve">      医疗器械事务</t>
  </si>
  <si>
    <t xml:space="preserve">      化妆品事务</t>
  </si>
  <si>
    <t xml:space="preserve">      其他市场监督管理事务</t>
  </si>
  <si>
    <t xml:space="preserve">    其他一般公共服务支出</t>
  </si>
  <si>
    <t xml:space="preserve">      国家赔偿费用支出</t>
  </si>
  <si>
    <t xml:space="preserve">      其他一般公共服务支出</t>
  </si>
  <si>
    <t>二、外交支出</t>
  </si>
  <si>
    <t xml:space="preserve">    对外合作与交流</t>
  </si>
  <si>
    <t xml:space="preserve">    其他外交支出</t>
  </si>
  <si>
    <t>三、国防支出</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</si>
  <si>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</si>
  <si>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</si>
  <si>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</si>
  <si>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</si>
  <si>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</si>
  <si>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</si>
  <si>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</si>
  <si>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</si>
  <si>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</si>
  <si>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</si>
  <si>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t>
  </si>
  <si>
    <t>四、公共安全支出</t>
  </si>
  <si>
    <r>
      <rPr>
        <sz val="11"/>
        <rFont val="宋体"/>
        <charset val="134"/>
      </rPr>
      <t xml:space="preserve">    武装警察</t>
    </r>
    <r>
      <rPr>
        <sz val="11"/>
        <color indexed="10"/>
        <rFont val="宋体"/>
        <charset val="134"/>
      </rPr>
      <t>部队</t>
    </r>
  </si>
  <si>
    <t xml:space="preserve">      武装警察部队</t>
  </si>
  <si>
    <t xml:space="preserve">      其他武装警察部队支出</t>
  </si>
  <si>
    <t xml:space="preserve">    公安</t>
  </si>
  <si>
    <t xml:space="preserve">      执法办案</t>
  </si>
  <si>
    <t xml:space="preserve">      特别业务</t>
  </si>
  <si>
    <t xml:space="preserve">      其他公安支出</t>
  </si>
  <si>
    <t xml:space="preserve">    国家安全</t>
  </si>
  <si>
    <t xml:space="preserve">      安全业务</t>
  </si>
  <si>
    <t xml:space="preserve">      其他国家安全支出</t>
  </si>
  <si>
    <t xml:space="preserve">    检察</t>
  </si>
  <si>
    <t xml:space="preserve">      “两房”建设</t>
  </si>
  <si>
    <t xml:space="preserve">      检查监督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</si>
  <si>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</si>
  <si>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</si>
  <si>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</si>
  <si>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</si>
  <si>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</si>
  <si>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</si>
  <si>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</si>
  <si>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</si>
  <si>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</si>
  <si>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律师公证管理</t>
  </si>
  <si>
    <t xml:space="preserve">      法律援助</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</si>
  <si>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</si>
  <si>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</si>
  <si>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</si>
  <si>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</si>
  <si>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</si>
  <si>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</si>
  <si>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</si>
  <si>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</si>
  <si>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</si>
  <si>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</si>
  <si>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</si>
  <si>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</si>
  <si>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</si>
  <si>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</si>
  <si>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</si>
  <si>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</si>
  <si>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</si>
  <si>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</si>
  <si>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</si>
  <si>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</si>
  <si>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</si>
  <si>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</si>
  <si>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</si>
  <si>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</si>
  <si>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其他公共安全支出</t>
  </si>
  <si>
    <t>五、教育支出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</si>
  <si>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</si>
  <si>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</si>
  <si>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</si>
  <si>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</si>
  <si>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</si>
  <si>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</si>
  <si>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</si>
  <si>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</si>
  <si>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</si>
  <si>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</si>
  <si>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</si>
  <si>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</si>
  <si>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</si>
  <si>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中专教育</t>
  </si>
  <si>
    <t xml:space="preserve">      技校教育</t>
  </si>
  <si>
    <t xml:space="preserve">      职业高中教育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</si>
  <si>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</si>
  <si>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</si>
  <si>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</si>
  <si>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</si>
  <si>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</si>
  <si>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</si>
  <si>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</si>
  <si>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</si>
  <si>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</si>
  <si>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</si>
  <si>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</si>
  <si>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</si>
  <si>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</si>
  <si>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</si>
  <si>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</si>
  <si>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</si>
  <si>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</si>
  <si>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</si>
  <si>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</si>
  <si>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</si>
  <si>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</si>
  <si>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</si>
  <si>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</si>
  <si>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</si>
  <si>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</si>
  <si>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</si>
  <si>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</si>
  <si>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</si>
  <si>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</si>
  <si>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</si>
  <si>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</si>
  <si>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</si>
  <si>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</si>
  <si>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</si>
  <si>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六、科学技术支出</t>
  </si>
  <si>
    <t xml:space="preserve">    科学技术管理事务</t>
  </si>
  <si>
    <t xml:space="preserve">      其他科学技术管理事务支出</t>
  </si>
  <si>
    <t xml:space="preserve">    基础研究</t>
  </si>
  <si>
    <t xml:space="preserve">      机构运行</t>
  </si>
  <si>
    <t xml:space="preserve">      重点基础研究规划</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</si>
  <si>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</si>
  <si>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</si>
  <si>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</si>
  <si>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</si>
  <si>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</si>
  <si>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</si>
  <si>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</si>
  <si>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</si>
  <si>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</si>
  <si>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</si>
  <si>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</si>
  <si>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</si>
  <si>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应用技术研究与开发</t>
  </si>
  <si>
    <t xml:space="preserve">      产业技术研究与开发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</si>
  <si>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</si>
  <si>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</si>
  <si>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</si>
  <si>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</si>
  <si>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</si>
  <si>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</si>
  <si>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</si>
  <si>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</si>
  <si>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</si>
  <si>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</si>
  <si>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</si>
  <si>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</si>
  <si>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</si>
  <si>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</si>
  <si>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</si>
  <si>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</si>
  <si>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</si>
  <si>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</si>
  <si>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</si>
  <si>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</si>
  <si>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</si>
  <si>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</si>
  <si>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</si>
  <si>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</si>
  <si>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其他科学技术支出</t>
  </si>
  <si>
    <t xml:space="preserve">      科技奖励</t>
  </si>
  <si>
    <t xml:space="preserve">      核应急</t>
  </si>
  <si>
    <t xml:space="preserve">      转制科研机构</t>
  </si>
  <si>
    <t xml:space="preserve">      其他科学技术支出</t>
  </si>
  <si>
    <r>
      <rPr>
        <sz val="11"/>
        <rFont val="宋体"/>
        <charset val="134"/>
      </rPr>
      <t>七、文化</t>
    </r>
    <r>
      <rPr>
        <sz val="11"/>
        <color indexed="10"/>
        <rFont val="宋体"/>
        <charset val="134"/>
      </rPr>
      <t>旅游</t>
    </r>
    <r>
      <rPr>
        <sz val="11"/>
        <rFont val="宋体"/>
        <charset val="134"/>
      </rPr>
      <t>体育与传媒支出</t>
    </r>
  </si>
  <si>
    <r>
      <rPr>
        <sz val="11"/>
        <rFont val="宋体"/>
        <charset val="134"/>
      </rPr>
      <t xml:space="preserve">    文化</t>
    </r>
    <r>
      <rPr>
        <sz val="11"/>
        <color indexed="10"/>
        <rFont val="宋体"/>
        <charset val="134"/>
      </rPr>
      <t>和旅游</t>
    </r>
  </si>
  <si>
    <t xml:space="preserve">      图书馆</t>
  </si>
  <si>
    <t xml:space="preserve">      文化展示及纪念机构</t>
  </si>
  <si>
    <t xml:space="preserve">      艺术表演场所</t>
  </si>
  <si>
    <t xml:space="preserve">      艺术表演团体</t>
  </si>
  <si>
    <t xml:space="preserve">      文化活动</t>
  </si>
  <si>
    <t xml:space="preserve">      群众文化</t>
  </si>
  <si>
    <r>
      <rPr>
        <sz val="11"/>
        <rFont val="宋体"/>
        <charset val="134"/>
      </rPr>
      <t xml:space="preserve">      文化</t>
    </r>
    <r>
      <rPr>
        <sz val="11"/>
        <color indexed="10"/>
        <rFont val="宋体"/>
        <charset val="134"/>
      </rPr>
      <t>和旅游</t>
    </r>
    <r>
      <rPr>
        <sz val="11"/>
        <rFont val="宋体"/>
        <charset val="134"/>
      </rPr>
      <t>交流与合作</t>
    </r>
  </si>
  <si>
    <t xml:space="preserve">      文化创作与保护</t>
  </si>
  <si>
    <r>
      <rPr>
        <sz val="11"/>
        <rFont val="宋体"/>
        <charset val="134"/>
      </rPr>
      <t xml:space="preserve">      文化</t>
    </r>
    <r>
      <rPr>
        <sz val="11"/>
        <color indexed="10"/>
        <rFont val="宋体"/>
        <charset val="134"/>
      </rPr>
      <t>和旅游</t>
    </r>
    <r>
      <rPr>
        <sz val="11"/>
        <rFont val="宋体"/>
        <charset val="134"/>
      </rPr>
      <t>市场管理</t>
    </r>
  </si>
  <si>
    <t xml:space="preserve">      旅游宣传</t>
  </si>
  <si>
    <r>
      <rPr>
        <sz val="11"/>
        <rFont val="宋体"/>
        <charset val="134"/>
      </rPr>
      <t xml:space="preserve">      </t>
    </r>
    <r>
      <rPr>
        <sz val="11"/>
        <color indexed="10"/>
        <rFont val="宋体"/>
        <charset val="134"/>
      </rPr>
      <t>旅游行业业务管理</t>
    </r>
  </si>
  <si>
    <r>
      <rPr>
        <sz val="11"/>
        <rFont val="宋体"/>
        <charset val="134"/>
      </rPr>
      <t xml:space="preserve">      其他文化</t>
    </r>
    <r>
      <rPr>
        <sz val="11"/>
        <color indexed="10"/>
        <rFont val="宋体"/>
        <charset val="134"/>
      </rPr>
      <t>和旅游</t>
    </r>
    <r>
      <rPr>
        <sz val="11"/>
        <rFont val="宋体"/>
        <charset val="134"/>
      </rPr>
      <t>支出</t>
    </r>
  </si>
  <si>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</si>
  <si>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</si>
  <si>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</si>
  <si>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</si>
  <si>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</si>
  <si>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</si>
  <si>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</si>
  <si>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</si>
  <si>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</si>
  <si>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</si>
  <si>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</si>
  <si>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</si>
  <si>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</si>
  <si>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r>
      <rPr>
        <sz val="11"/>
        <rFont val="宋体"/>
        <charset val="134"/>
      </rPr>
      <t xml:space="preserve">    新闻出版</t>
    </r>
    <r>
      <rPr>
        <sz val="11"/>
        <color indexed="10"/>
        <rFont val="宋体"/>
        <charset val="134"/>
      </rPr>
      <t>电影</t>
    </r>
  </si>
  <si>
    <t xml:space="preserve">      一般行政管理实务</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</si>
  <si>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</si>
  <si>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</si>
  <si>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</si>
  <si>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</si>
  <si>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</si>
  <si>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</si>
  <si>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</si>
  <si>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</si>
  <si>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其他广播电视支出</t>
  </si>
  <si>
    <t xml:space="preserve">    其他文化体育与传媒支出</t>
  </si>
  <si>
    <t xml:space="preserve">      宣传文化发展专项支出</t>
  </si>
  <si>
    <t xml:space="preserve">      文化产业发展专项支出</t>
  </si>
  <si>
    <t xml:space="preserve">      其他文化体育与传媒支出</t>
  </si>
  <si>
    <t>八、社会保障和就业支出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</si>
  <si>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</si>
  <si>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</si>
  <si>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</si>
  <si>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</si>
  <si>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</si>
  <si>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</si>
  <si>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</si>
  <si>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</si>
  <si>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</si>
  <si>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</si>
  <si>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</si>
  <si>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民间组织管理</t>
  </si>
  <si>
    <t xml:space="preserve">      行政区划和地名管理</t>
  </si>
  <si>
    <t xml:space="preserve">      基层政权和社区建设</t>
  </si>
  <si>
    <t xml:space="preserve">      其他民政管理事务支出</t>
  </si>
  <si>
    <t xml:space="preserve">    补充全国社会保障基金</t>
  </si>
  <si>
    <t xml:space="preserve">      用一般公共预算补充基金</t>
  </si>
  <si>
    <t xml:space="preserve">    行政事业单位离退休</t>
  </si>
  <si>
    <t xml:space="preserve">      归口管理的行政单位离退休</t>
  </si>
  <si>
    <t xml:space="preserve">      事业单位离退休</t>
  </si>
  <si>
    <t xml:space="preserve">      离退休人员管理机构</t>
  </si>
  <si>
    <t xml:space="preserve">      未归口管理的行政单位离退休</t>
  </si>
  <si>
    <t xml:space="preserve">      机关事业单位基本养老保险缴费支出</t>
  </si>
  <si>
    <t xml:space="preserve">      机关事业单位职业年金缴费支出</t>
  </si>
  <si>
    <t xml:space="preserve">      对机关事业单位基本养老保险基金的补助</t>
  </si>
  <si>
    <t xml:space="preserve">      其他行政事业单位离退休支出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</si>
  <si>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</si>
  <si>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</si>
  <si>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</si>
  <si>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</si>
  <si>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</si>
  <si>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</si>
  <si>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</si>
  <si>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</si>
  <si>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</si>
  <si>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</si>
  <si>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</si>
  <si>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</si>
  <si>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</si>
  <si>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</si>
  <si>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</si>
  <si>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</si>
  <si>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</si>
  <si>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</si>
  <si>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</si>
  <si>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</si>
  <si>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</si>
  <si>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</si>
  <si>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</si>
  <si>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</si>
  <si>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</si>
  <si>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</si>
  <si>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</si>
  <si>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</si>
  <si>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</si>
  <si>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</si>
  <si>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</si>
  <si>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</si>
  <si>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假肢矫形</t>
  </si>
  <si>
    <t xml:space="preserve">      殡葬</t>
  </si>
  <si>
    <t xml:space="preserve">      社会福利事业单位</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</si>
  <si>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</si>
  <si>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</si>
  <si>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</si>
  <si>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</si>
  <si>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</si>
  <si>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</si>
  <si>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</si>
  <si>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</si>
  <si>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</si>
  <si>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</si>
  <si>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</si>
  <si>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</si>
  <si>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</si>
  <si>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</si>
  <si>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</si>
  <si>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</si>
  <si>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</si>
  <si>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</si>
  <si>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</si>
  <si>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r>
      <rPr>
        <sz val="11"/>
        <rFont val="宋体"/>
        <charset val="134"/>
      </rPr>
      <t xml:space="preserve">      交强险</t>
    </r>
    <r>
      <rPr>
        <sz val="11"/>
        <color indexed="10"/>
        <rFont val="宋体"/>
        <charset val="134"/>
      </rPr>
      <t>增值</t>
    </r>
    <r>
      <rPr>
        <sz val="11"/>
        <rFont val="宋体"/>
        <charset val="134"/>
      </rPr>
      <t>税补助基金支出</t>
    </r>
  </si>
  <si>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</si>
  <si>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</si>
  <si>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</si>
  <si>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</si>
  <si>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</si>
  <si>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</si>
  <si>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</si>
  <si>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</si>
  <si>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</si>
  <si>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</si>
  <si>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</si>
  <si>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</si>
  <si>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</si>
  <si>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</si>
  <si>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</si>
  <si>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</si>
  <si>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</si>
  <si>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其他社会保障和就业支出</t>
  </si>
  <si>
    <r>
      <rPr>
        <sz val="11"/>
        <rFont val="宋体"/>
        <charset val="134"/>
      </rPr>
      <t>九、</t>
    </r>
    <r>
      <rPr>
        <sz val="11"/>
        <color indexed="10"/>
        <rFont val="宋体"/>
        <charset val="134"/>
      </rPr>
      <t>卫生健康</t>
    </r>
    <r>
      <rPr>
        <sz val="11"/>
        <rFont val="宋体"/>
        <charset val="134"/>
      </rPr>
      <t>支出</t>
    </r>
  </si>
  <si>
    <r>
      <rPr>
        <sz val="11"/>
        <rFont val="宋体"/>
        <charset val="134"/>
      </rPr>
      <t xml:space="preserve">    </t>
    </r>
    <r>
      <rPr>
        <sz val="11"/>
        <color indexed="10"/>
        <rFont val="宋体"/>
        <charset val="134"/>
      </rPr>
      <t>卫生健康</t>
    </r>
    <r>
      <rPr>
        <sz val="11"/>
        <rFont val="宋体"/>
        <charset val="134"/>
      </rPr>
      <t>管理事务</t>
    </r>
  </si>
  <si>
    <r>
      <rPr>
        <sz val="11"/>
        <rFont val="宋体"/>
        <charset val="134"/>
      </rPr>
      <t xml:space="preserve">      其他</t>
    </r>
    <r>
      <rPr>
        <sz val="11"/>
        <color indexed="10"/>
        <rFont val="宋体"/>
        <charset val="134"/>
      </rPr>
      <t>卫生健康</t>
    </r>
    <r>
      <rPr>
        <sz val="11"/>
        <rFont val="宋体"/>
        <charset val="134"/>
      </rPr>
      <t>管理事务支出</t>
    </r>
  </si>
  <si>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</si>
  <si>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</si>
  <si>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</si>
  <si>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</si>
  <si>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</si>
  <si>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</si>
  <si>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妇产医院</t>
  </si>
  <si>
    <t xml:space="preserve">      儿童医院</t>
  </si>
  <si>
    <t xml:space="preserve">      其他专科医院</t>
  </si>
  <si>
    <t xml:space="preserve">      福利医院</t>
  </si>
  <si>
    <t xml:space="preserve">      行业医院</t>
  </si>
  <si>
    <t xml:space="preserve">      处理医疗欠费</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</si>
  <si>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</si>
  <si>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</si>
  <si>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</si>
  <si>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</si>
  <si>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</si>
  <si>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</si>
  <si>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</si>
  <si>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</si>
  <si>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</si>
  <si>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</si>
  <si>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</si>
  <si>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</si>
  <si>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</si>
  <si>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</si>
  <si>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重大公共卫生专项</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</si>
  <si>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</si>
  <si>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</si>
  <si>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</si>
  <si>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</si>
  <si>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</si>
  <si>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</si>
  <si>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</si>
  <si>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</si>
  <si>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</si>
  <si>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</si>
  <si>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</si>
  <si>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</si>
  <si>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</si>
  <si>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</si>
  <si>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</si>
  <si>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</si>
  <si>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</si>
  <si>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</si>
  <si>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</si>
  <si>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</si>
  <si>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</si>
  <si>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</si>
  <si>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</si>
  <si>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</si>
  <si>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</si>
  <si>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</si>
  <si>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</si>
  <si>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</si>
  <si>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</si>
  <si>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老龄卫生健康服务</t>
  </si>
  <si>
    <t xml:space="preserve">      老龄卫生健康服务</t>
  </si>
  <si>
    <t xml:space="preserve">    其他卫生健康支出</t>
  </si>
  <si>
    <t xml:space="preserve">      其他卫生健康支出</t>
  </si>
  <si>
    <t>十、节能环保支出</t>
  </si>
  <si>
    <t xml:space="preserve">    环境保护管理事务</t>
  </si>
  <si>
    <r>
      <rPr>
        <sz val="11"/>
        <rFont val="宋体"/>
        <charset val="134"/>
      </rPr>
      <t xml:space="preserve">      </t>
    </r>
    <r>
      <rPr>
        <sz val="11"/>
        <color indexed="10"/>
        <rFont val="宋体"/>
        <charset val="134"/>
      </rPr>
      <t>生态</t>
    </r>
    <r>
      <rPr>
        <sz val="11"/>
        <rFont val="宋体"/>
        <charset val="134"/>
      </rPr>
      <t>环境保护宣传</t>
    </r>
  </si>
  <si>
    <t xml:space="preserve">      环境保护法规、规划及标准</t>
  </si>
  <si>
    <r>
      <rPr>
        <sz val="11"/>
        <rFont val="宋体"/>
        <charset val="134"/>
      </rPr>
      <t xml:space="preserve">      </t>
    </r>
    <r>
      <rPr>
        <sz val="11"/>
        <color indexed="10"/>
        <rFont val="宋体"/>
        <charset val="134"/>
      </rPr>
      <t>生态</t>
    </r>
    <r>
      <rPr>
        <sz val="11"/>
        <rFont val="宋体"/>
        <charset val="134"/>
      </rPr>
      <t>环境国际合作及履约</t>
    </r>
  </si>
  <si>
    <r>
      <rPr>
        <sz val="11"/>
        <rFont val="宋体"/>
        <charset val="134"/>
      </rPr>
      <t xml:space="preserve">      </t>
    </r>
    <r>
      <rPr>
        <sz val="11"/>
        <color indexed="10"/>
        <rFont val="宋体"/>
        <charset val="134"/>
      </rPr>
      <t>生态</t>
    </r>
    <r>
      <rPr>
        <sz val="11"/>
        <rFont val="宋体"/>
        <charset val="134"/>
      </rPr>
      <t>环境保护行政许可</t>
    </r>
  </si>
  <si>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</si>
  <si>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</si>
  <si>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</si>
  <si>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</si>
  <si>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</si>
  <si>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</si>
  <si>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</si>
  <si>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</si>
  <si>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</si>
  <si>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</si>
  <si>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</si>
  <si>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</si>
  <si>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</si>
  <si>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自然生态保护</t>
  </si>
  <si>
    <t xml:space="preserve">      生态保护</t>
  </si>
  <si>
    <t xml:space="preserve">      农村环境保护</t>
  </si>
  <si>
    <t xml:space="preserve">      自然保护区</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</si>
  <si>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</si>
  <si>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</si>
  <si>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</si>
  <si>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</si>
  <si>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</si>
  <si>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</si>
  <si>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</si>
  <si>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</si>
  <si>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</si>
  <si>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t>
  </si>
  <si>
    <t xml:space="preserve">      退耕现金</t>
  </si>
  <si>
    <t xml:space="preserve">      退耕还林粮食折现补贴</t>
  </si>
  <si>
    <t xml:space="preserve">      退耕还林粮食费用补贴</t>
  </si>
  <si>
    <t xml:space="preserve">      退耕还林工程建设</t>
  </si>
  <si>
    <t xml:space="preserve">      其他退耕还林支出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</si>
  <si>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</si>
  <si>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</si>
  <si>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</si>
  <si>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</si>
  <si>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</si>
  <si>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</si>
  <si>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</si>
  <si>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能源节约利用</t>
  </si>
  <si>
    <t xml:space="preserve">    污染减排</t>
  </si>
  <si>
    <r>
      <rPr>
        <sz val="11"/>
        <rFont val="宋体"/>
        <charset val="134"/>
      </rPr>
      <t xml:space="preserve">      </t>
    </r>
    <r>
      <rPr>
        <sz val="11"/>
        <color indexed="10"/>
        <rFont val="宋体"/>
        <charset val="134"/>
      </rPr>
      <t>生态</t>
    </r>
    <r>
      <rPr>
        <sz val="11"/>
        <rFont val="宋体"/>
        <charset val="134"/>
      </rPr>
      <t>环境监测与信息</t>
    </r>
  </si>
  <si>
    <r>
      <rPr>
        <sz val="11"/>
        <rFont val="宋体"/>
        <charset val="134"/>
      </rPr>
      <t xml:space="preserve">      </t>
    </r>
    <r>
      <rPr>
        <sz val="11"/>
        <color indexed="10"/>
        <rFont val="宋体"/>
        <charset val="134"/>
      </rPr>
      <t>生态</t>
    </r>
    <r>
      <rPr>
        <sz val="11"/>
        <rFont val="宋体"/>
        <charset val="134"/>
      </rPr>
      <t>环境执法监察</t>
    </r>
  </si>
  <si>
    <t xml:space="preserve">      减排专项支出</t>
  </si>
  <si>
    <t xml:space="preserve">      清洁生产专项支出</t>
  </si>
  <si>
    <t xml:space="preserve">      其他污染减排支出</t>
  </si>
  <si>
    <t xml:space="preserve">    可再生能源</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</si>
  <si>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</si>
  <si>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</si>
  <si>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</si>
  <si>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</si>
  <si>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</si>
  <si>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</si>
  <si>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</si>
  <si>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</si>
  <si>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</si>
  <si>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</si>
  <si>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</si>
  <si>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</si>
  <si>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十一、城乡社区支出</t>
  </si>
  <si>
    <t xml:space="preserve">      城乡社区管理事务</t>
  </si>
  <si>
    <t xml:space="preserve">        行政运行</t>
  </si>
  <si>
    <t xml:space="preserve">        一般行政管理事务</t>
  </si>
  <si>
    <t xml:space="preserve">        机关服务</t>
  </si>
  <si>
    <t xml:space="preserve">        城管执法</t>
  </si>
  <si>
    <t xml:space="preserve">        工程建设国家标准规范编制与监管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</si>
  <si>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</si>
  <si>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</si>
  <si>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</si>
  <si>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</si>
  <si>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</si>
  <si>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</si>
  <si>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</si>
  <si>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</si>
  <si>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</si>
  <si>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</si>
  <si>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建设市场管理与监督</t>
  </si>
  <si>
    <t xml:space="preserve">      其他城乡社区支出</t>
  </si>
  <si>
    <t>十二、农林水支出</t>
  </si>
  <si>
    <t xml:space="preserve">      农业</t>
  </si>
  <si>
    <t xml:space="preserve">        事业运行</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</si>
  <si>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</si>
  <si>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</si>
  <si>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</si>
  <si>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</si>
  <si>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</si>
  <si>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</si>
  <si>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农业行业业务管理</t>
  </si>
  <si>
    <t xml:space="preserve">        对外交流与合作</t>
  </si>
  <si>
    <t xml:space="preserve">        防灾救灾</t>
  </si>
  <si>
    <t xml:space="preserve">        稳定农民收入补贴</t>
  </si>
  <si>
    <t xml:space="preserve">        农业结构调整补贴</t>
  </si>
  <si>
    <t xml:space="preserve">        农业生产支持补贴</t>
  </si>
  <si>
    <t xml:space="preserve">        农业组织化与产业化经营</t>
  </si>
  <si>
    <t xml:space="preserve">        农产品加工与促销</t>
  </si>
  <si>
    <t xml:space="preserve">        农村公益事业</t>
  </si>
  <si>
    <t xml:space="preserve">        农业资源保护修复与利用</t>
  </si>
  <si>
    <t xml:space="preserve">        农村道路建设</t>
  </si>
  <si>
    <t xml:space="preserve">        成品油价格改革对渔业的补贴</t>
  </si>
  <si>
    <t xml:space="preserve">        对高校毕业生到基层任职补助</t>
  </si>
  <si>
    <t xml:space="preserve">        其他农业支出</t>
  </si>
  <si>
    <r>
      <rPr>
        <sz val="11"/>
        <rFont val="宋体"/>
        <charset val="134"/>
      </rPr>
      <t xml:space="preserve">      林业</t>
    </r>
    <r>
      <rPr>
        <sz val="11"/>
        <color indexed="10"/>
        <rFont val="宋体"/>
        <charset val="134"/>
      </rPr>
      <t>和草原</t>
    </r>
  </si>
  <si>
    <t xml:space="preserve">        事业机构</t>
  </si>
  <si>
    <t xml:space="preserve">        森林培育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</si>
  <si>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</si>
  <si>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</si>
  <si>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</si>
  <si>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</si>
  <si>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</si>
  <si>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</si>
  <si>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</si>
  <si>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</si>
  <si>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</si>
  <si>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</si>
  <si>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</si>
  <si>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</si>
  <si>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</si>
  <si>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</si>
  <si>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防灾减灾</t>
  </si>
  <si>
    <t xml:space="preserve">        国家公园</t>
  </si>
  <si>
    <t xml:space="preserve">        草原管理</t>
  </si>
  <si>
    <t xml:space="preserve">        行业业务管理</t>
  </si>
  <si>
    <t xml:space="preserve">        其他林业支出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</si>
  <si>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</si>
  <si>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</si>
  <si>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</si>
  <si>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</si>
  <si>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</si>
  <si>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</si>
  <si>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</si>
  <si>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</si>
  <si>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</si>
  <si>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</si>
  <si>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</si>
  <si>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</si>
  <si>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</si>
  <si>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农田水利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</si>
  <si>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</si>
  <si>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</si>
  <si>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</si>
  <si>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</si>
  <si>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</si>
  <si>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水利建设移民支出</t>
  </si>
  <si>
    <t xml:space="preserve">        农村人畜饮水</t>
  </si>
  <si>
    <t xml:space="preserve">        其他水利支出</t>
  </si>
  <si>
    <t xml:space="preserve">      南水北调</t>
  </si>
  <si>
    <t xml:space="preserve">        南水北调工程建设</t>
  </si>
  <si>
    <t xml:space="preserve">        政策研究与信息管理</t>
  </si>
  <si>
    <t xml:space="preserve">        工程稽查</t>
  </si>
  <si>
    <t xml:space="preserve">        前期工作</t>
  </si>
  <si>
    <t xml:space="preserve">        南水北调技术推广</t>
  </si>
  <si>
    <t xml:space="preserve">        环境、移民及水资源管理与保护</t>
  </si>
  <si>
    <t xml:space="preserve">        其他南水北调支出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</si>
  <si>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</si>
  <si>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</si>
  <si>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</si>
  <si>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</si>
  <si>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</si>
  <si>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</si>
  <si>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</si>
  <si>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</si>
  <si>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农业综合开发</t>
  </si>
  <si>
    <t xml:space="preserve">        机构运行</t>
  </si>
  <si>
    <t xml:space="preserve">        土地治理</t>
  </si>
  <si>
    <t xml:space="preserve">        产业化发展</t>
  </si>
  <si>
    <t xml:space="preserve">        创新示范</t>
  </si>
  <si>
    <t xml:space="preserve">        其他农业综合开发支出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</si>
  <si>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</si>
  <si>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</si>
  <si>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</si>
  <si>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</si>
  <si>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</si>
  <si>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</si>
  <si>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</si>
  <si>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</si>
  <si>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</si>
  <si>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</si>
  <si>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</si>
  <si>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</si>
  <si>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</si>
  <si>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</si>
  <si>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</si>
  <si>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</si>
  <si>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</si>
  <si>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</si>
  <si>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</si>
  <si>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</si>
  <si>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十三、交通运输支出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</si>
  <si>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</si>
  <si>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</si>
  <si>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</si>
  <si>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</si>
  <si>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</si>
  <si>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</si>
  <si>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</si>
  <si>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</si>
  <si>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</si>
  <si>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</si>
  <si>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</si>
  <si>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</si>
  <si>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</si>
  <si>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</si>
  <si>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</si>
  <si>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</si>
  <si>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</si>
  <si>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</si>
  <si>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</si>
  <si>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</si>
  <si>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</si>
  <si>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</si>
  <si>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</si>
  <si>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</si>
  <si>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</si>
  <si>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</si>
  <si>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</si>
  <si>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</si>
  <si>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</si>
  <si>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</si>
  <si>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</si>
  <si>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</si>
  <si>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</si>
  <si>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</si>
  <si>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</si>
  <si>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</si>
  <si>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</si>
  <si>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</si>
  <si>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</si>
  <si>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</si>
  <si>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</si>
  <si>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</si>
  <si>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</si>
  <si>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</si>
  <si>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</si>
  <si>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</si>
  <si>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</si>
  <si>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</si>
  <si>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</si>
  <si>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</si>
  <si>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十四、资源勘探信息等支出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</si>
  <si>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</si>
  <si>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</si>
  <si>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</si>
  <si>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</si>
  <si>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</si>
  <si>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</si>
  <si>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</si>
  <si>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</si>
  <si>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</si>
  <si>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</si>
  <si>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</si>
  <si>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</si>
  <si>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</si>
  <si>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</si>
  <si>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</si>
  <si>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</si>
  <si>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</si>
  <si>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</si>
  <si>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</si>
  <si>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</si>
  <si>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</si>
  <si>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</si>
  <si>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</si>
  <si>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</si>
  <si>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</si>
  <si>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</si>
  <si>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</si>
  <si>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</si>
  <si>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</si>
  <si>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</si>
  <si>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</si>
  <si>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</si>
  <si>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</si>
  <si>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</si>
  <si>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</si>
  <si>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</si>
  <si>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</si>
  <si>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</si>
  <si>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</si>
  <si>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其他支持中小企业发展和管理支出</t>
  </si>
  <si>
    <t xml:space="preserve">      其他资源勘探信息等支出</t>
  </si>
  <si>
    <t xml:space="preserve">        黄金事务</t>
  </si>
  <si>
    <t xml:space="preserve">        技术改造支出</t>
  </si>
  <si>
    <t xml:space="preserve">        中药材扶持资金支出</t>
  </si>
  <si>
    <t xml:space="preserve">        重点产业振兴和技术改造项目贷款贴息</t>
  </si>
  <si>
    <t xml:space="preserve">        其他资源勘探信息等支出</t>
  </si>
  <si>
    <t>十五、商业服务业等支出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</si>
  <si>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</si>
  <si>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</si>
  <si>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</si>
  <si>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</si>
  <si>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</si>
  <si>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</si>
  <si>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</si>
  <si>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</si>
  <si>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</si>
  <si>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</si>
  <si>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</si>
  <si>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</si>
  <si>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十六、金融支出</t>
  </si>
  <si>
    <t xml:space="preserve">      金融部门行政支出</t>
  </si>
  <si>
    <t xml:space="preserve">        安全防卫</t>
  </si>
  <si>
    <t xml:space="preserve">        金融部门其他行政支出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</si>
  <si>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</si>
  <si>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</si>
  <si>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</si>
  <si>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</si>
  <si>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</si>
  <si>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</si>
  <si>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其他金融支出</t>
  </si>
  <si>
    <t>十七、援助其他地区支出</t>
  </si>
  <si>
    <t xml:space="preserve">      一般公共服务</t>
  </si>
  <si>
    <t xml:space="preserve">      教育</t>
  </si>
  <si>
    <t xml:space="preserve">      文化体育与传媒</t>
  </si>
  <si>
    <t xml:space="preserve">      医疗卫生</t>
  </si>
  <si>
    <t xml:space="preserve">      节能环保</t>
  </si>
  <si>
    <t xml:space="preserve">      交通运输</t>
  </si>
  <si>
    <t xml:space="preserve">      住房保障</t>
  </si>
  <si>
    <t xml:space="preserve">      其他支出</t>
  </si>
  <si>
    <r>
      <rPr>
        <sz val="11"/>
        <rFont val="宋体"/>
        <charset val="134"/>
      </rPr>
      <t>十八、</t>
    </r>
    <r>
      <rPr>
        <sz val="11"/>
        <color indexed="10"/>
        <rFont val="宋体"/>
        <charset val="134"/>
      </rPr>
      <t>自然资源</t>
    </r>
    <r>
      <rPr>
        <sz val="11"/>
        <rFont val="宋体"/>
        <charset val="134"/>
      </rPr>
      <t>海洋气象等支出</t>
    </r>
  </si>
  <si>
    <r>
      <rPr>
        <sz val="11"/>
        <rFont val="宋体"/>
        <charset val="134"/>
      </rPr>
      <t xml:space="preserve">      </t>
    </r>
    <r>
      <rPr>
        <sz val="11"/>
        <color indexed="10"/>
        <rFont val="宋体"/>
        <charset val="134"/>
      </rPr>
      <t>自然</t>
    </r>
    <r>
      <rPr>
        <sz val="11"/>
        <rFont val="宋体"/>
        <charset val="134"/>
      </rPr>
      <t>资源事务</t>
    </r>
  </si>
  <si>
    <r>
      <rPr>
        <sz val="11"/>
        <rFont val="宋体"/>
        <charset val="134"/>
      </rPr>
      <t xml:space="preserve">        </t>
    </r>
    <r>
      <rPr>
        <sz val="11"/>
        <color indexed="10"/>
        <rFont val="宋体"/>
        <charset val="134"/>
      </rPr>
      <t>自然</t>
    </r>
    <r>
      <rPr>
        <sz val="11"/>
        <rFont val="宋体"/>
        <charset val="134"/>
      </rPr>
      <t>资源规划及管理</t>
    </r>
  </si>
  <si>
    <t xml:space="preserve">        土地资源调查</t>
  </si>
  <si>
    <t xml:space="preserve">        土地资源利用与保护</t>
  </si>
  <si>
    <r>
      <rPr>
        <sz val="11"/>
        <rFont val="宋体"/>
        <charset val="134"/>
      </rPr>
      <t xml:space="preserve">        </t>
    </r>
    <r>
      <rPr>
        <sz val="11"/>
        <color indexed="10"/>
        <rFont val="宋体"/>
        <charset val="134"/>
      </rPr>
      <t>自然</t>
    </r>
    <r>
      <rPr>
        <sz val="11"/>
        <rFont val="宋体"/>
        <charset val="134"/>
      </rPr>
      <t>资源社会公益服务</t>
    </r>
  </si>
  <si>
    <r>
      <rPr>
        <sz val="11"/>
        <rFont val="宋体"/>
        <charset val="134"/>
      </rPr>
      <t xml:space="preserve">        </t>
    </r>
    <r>
      <rPr>
        <sz val="11"/>
        <color indexed="10"/>
        <rFont val="宋体"/>
        <charset val="134"/>
      </rPr>
      <t>自然</t>
    </r>
    <r>
      <rPr>
        <sz val="11"/>
        <rFont val="宋体"/>
        <charset val="134"/>
      </rPr>
      <t>资源行业业务管理</t>
    </r>
  </si>
  <si>
    <r>
      <rPr>
        <sz val="11"/>
        <rFont val="宋体"/>
        <charset val="134"/>
      </rPr>
      <t xml:space="preserve">        </t>
    </r>
    <r>
      <rPr>
        <sz val="11"/>
        <color indexed="10"/>
        <rFont val="宋体"/>
        <charset val="134"/>
      </rPr>
      <t>自然</t>
    </r>
    <r>
      <rPr>
        <sz val="11"/>
        <rFont val="宋体"/>
        <charset val="134"/>
      </rPr>
      <t>资源调查</t>
    </r>
  </si>
  <si>
    <t xml:space="preserve">        国土整治</t>
  </si>
  <si>
    <t xml:space="preserve">        土地资源储备支出</t>
  </si>
  <si>
    <t xml:space="preserve">        地质矿产资源与环境调查</t>
  </si>
  <si>
    <t xml:space="preserve">        地质矿产资源利用与保护</t>
  </si>
  <si>
    <t xml:space="preserve">        地质转产项目财政贴息</t>
  </si>
  <si>
    <t xml:space="preserve">        国外风险勘查</t>
  </si>
  <si>
    <t xml:space="preserve">        地质勘查基金（周转金）支出</t>
  </si>
  <si>
    <r>
      <rPr>
        <sz val="11"/>
        <rFont val="宋体"/>
        <charset val="134"/>
      </rPr>
      <t xml:space="preserve">        其他</t>
    </r>
    <r>
      <rPr>
        <sz val="11"/>
        <color indexed="10"/>
        <rFont val="宋体"/>
        <charset val="134"/>
      </rPr>
      <t>自然</t>
    </r>
    <r>
      <rPr>
        <sz val="11"/>
        <rFont val="宋体"/>
        <charset val="134"/>
      </rPr>
      <t>资源事务支出</t>
    </r>
  </si>
  <si>
    <t xml:space="preserve">      海洋管理事务</t>
  </si>
  <si>
    <t xml:space="preserve">        海域使用管理</t>
  </si>
  <si>
    <t xml:space="preserve">        海洋环境保护与监测</t>
  </si>
  <si>
    <t xml:space="preserve">        海洋调查评价</t>
  </si>
  <si>
    <t xml:space="preserve">        海洋权益维护</t>
  </si>
  <si>
    <t xml:space="preserve">        海洋执法监察</t>
  </si>
  <si>
    <t xml:space="preserve">        海洋防灾减灾</t>
  </si>
  <si>
    <t xml:space="preserve">        海洋卫星</t>
  </si>
  <si>
    <t xml:space="preserve">        极地考察</t>
  </si>
  <si>
    <t xml:space="preserve">        海洋矿产资源勘探研究</t>
  </si>
  <si>
    <t xml:space="preserve">        海港航标维护</t>
  </si>
  <si>
    <t xml:space="preserve">        海水淡化</t>
  </si>
  <si>
    <t xml:space="preserve">        无居民海岛使用金支出</t>
  </si>
  <si>
    <t xml:space="preserve">        海岛和海域保护</t>
  </si>
  <si>
    <t xml:space="preserve">        其他海洋管理事务支出</t>
  </si>
  <si>
    <t xml:space="preserve">      测绘事务</t>
  </si>
  <si>
    <t xml:space="preserve">        基础测绘</t>
  </si>
  <si>
    <t xml:space="preserve">        航空摄影</t>
  </si>
  <si>
    <t xml:space="preserve">        测绘工程建设</t>
  </si>
  <si>
    <t xml:space="preserve">        其他测绘事务支出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</si>
  <si>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</si>
  <si>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</si>
  <si>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</si>
  <si>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</si>
  <si>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</si>
  <si>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</si>
  <si>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</si>
  <si>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</si>
  <si>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</si>
  <si>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</si>
  <si>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</si>
  <si>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</si>
  <si>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r>
      <rPr>
        <sz val="11"/>
        <rFont val="宋体"/>
        <charset val="134"/>
      </rPr>
      <t xml:space="preserve">      其他</t>
    </r>
    <r>
      <rPr>
        <sz val="11"/>
        <color indexed="10"/>
        <rFont val="宋体"/>
        <charset val="134"/>
      </rPr>
      <t>自然资源</t>
    </r>
    <r>
      <rPr>
        <sz val="11"/>
        <rFont val="宋体"/>
        <charset val="134"/>
      </rPr>
      <t>海洋气象等支出</t>
    </r>
  </si>
  <si>
    <t>十九、住房保障支出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</si>
  <si>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</si>
  <si>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</si>
  <si>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</si>
  <si>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</si>
  <si>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</si>
  <si>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</si>
  <si>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</si>
  <si>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</si>
  <si>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</si>
  <si>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</si>
  <si>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</si>
  <si>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</si>
  <si>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</si>
  <si>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</si>
  <si>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</si>
  <si>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</si>
  <si>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</si>
  <si>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二十、粮油物资储备支出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</si>
  <si>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</si>
  <si>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</si>
  <si>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</si>
  <si>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</si>
  <si>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</si>
  <si>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</si>
  <si>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</si>
  <si>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</si>
  <si>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</si>
  <si>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</si>
  <si>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</si>
  <si>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</si>
  <si>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</si>
  <si>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</si>
  <si>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</si>
  <si>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</si>
  <si>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</si>
  <si>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</si>
  <si>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</si>
  <si>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</si>
  <si>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</si>
  <si>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</si>
  <si>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r>
      <rPr>
        <sz val="11"/>
        <rFont val="宋体"/>
        <charset val="134"/>
      </rPr>
      <t xml:space="preserve">        </t>
    </r>
    <r>
      <rPr>
        <sz val="11"/>
        <color indexed="10"/>
        <rFont val="宋体"/>
        <charset val="134"/>
      </rPr>
      <t>石油储备</t>
    </r>
  </si>
  <si>
    <t xml:space="preserve">        天然铀能源储备</t>
  </si>
  <si>
    <t xml:space="preserve">        煤炭储备</t>
  </si>
  <si>
    <r>
      <rPr>
        <sz val="11"/>
        <rFont val="宋体"/>
        <charset val="134"/>
      </rPr>
      <t xml:space="preserve">        其他能源储备</t>
    </r>
    <r>
      <rPr>
        <sz val="11"/>
        <color indexed="10"/>
        <rFont val="宋体"/>
        <charset val="134"/>
      </rPr>
      <t>支出</t>
    </r>
  </si>
  <si>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</si>
  <si>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</si>
  <si>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</si>
  <si>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</si>
  <si>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</si>
  <si>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</si>
  <si>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</si>
  <si>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</si>
  <si>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</si>
  <si>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</si>
  <si>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</si>
  <si>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</si>
  <si>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</si>
  <si>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</si>
  <si>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</si>
  <si>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</si>
  <si>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</si>
  <si>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</si>
  <si>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二十一、灾害防治及应急管理支出</t>
  </si>
  <si>
    <t xml:space="preserve">     应急管理事务</t>
  </si>
  <si>
    <t xml:space="preserve">       行政运行</t>
  </si>
  <si>
    <t xml:space="preserve">       一般行政管理事务</t>
  </si>
  <si>
    <t xml:space="preserve">       机关服务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</si>
  <si>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</si>
  <si>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</si>
  <si>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</si>
  <si>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</si>
  <si>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</si>
  <si>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</si>
  <si>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事业运行</t>
  </si>
  <si>
    <t xml:space="preserve">       其他应急管理支出</t>
  </si>
  <si>
    <t xml:space="preserve">     消防事务</t>
  </si>
  <si>
    <t xml:space="preserve">       一般行政管理实务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</si>
  <si>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</si>
  <si>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</si>
  <si>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</si>
  <si>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</si>
  <si>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</si>
  <si>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</si>
  <si>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</si>
  <si>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</si>
  <si>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</si>
  <si>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</si>
  <si>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</si>
  <si>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</si>
  <si>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</si>
  <si>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</si>
  <si>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</si>
  <si>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</si>
  <si>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</si>
  <si>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</si>
  <si>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</si>
  <si>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</si>
  <si>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</si>
  <si>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</si>
  <si>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</si>
  <si>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</si>
  <si>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</si>
  <si>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</si>
  <si>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</si>
  <si>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</si>
  <si>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其他自然灾害生活救助支出</t>
  </si>
  <si>
    <t xml:space="preserve">     其他灾害防治及应急管理支出</t>
  </si>
  <si>
    <t>二十二、预备费</t>
  </si>
  <si>
    <t>二十三、债务还本支出</t>
  </si>
  <si>
    <t xml:space="preserve">      地方政府一般债务还本支出</t>
  </si>
  <si>
    <t xml:space="preserve">        地方政府一般债券还本支出</t>
  </si>
  <si>
    <t xml:space="preserve">        地方政府向外国政府借款还本支出</t>
  </si>
  <si>
    <t xml:space="preserve">        地方政府向国际组织借款还本支出</t>
  </si>
  <si>
    <t xml:space="preserve">        地方政府其他一般债务还本支出</t>
  </si>
  <si>
    <t>二十四、债务付息支出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</si>
  <si>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</si>
  <si>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</si>
  <si>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</si>
  <si>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</si>
  <si>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</si>
  <si>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二十五、债务发行费用支出</t>
  </si>
  <si>
    <t xml:space="preserve">      地方政府一般债务发行费用支出</t>
  </si>
  <si>
    <t>二十六、其他支出</t>
  </si>
  <si>
    <t xml:space="preserve">        年初预留</t>
  </si>
  <si>
    <t xml:space="preserve">        其他支出</t>
  </si>
  <si>
    <t>支出合计</t>
  </si>
  <si>
    <t>表三</t>
  </si>
  <si>
    <t>2019年一般公共预算收支平衡表</t>
  </si>
  <si>
    <r>
      <rPr>
        <b/>
        <sz val="12"/>
        <rFont val="宋体"/>
        <charset val="134"/>
      </rPr>
      <t>收</t>
    </r>
    <r>
      <rPr>
        <b/>
        <sz val="14"/>
        <rFont val="宋体"/>
        <charset val="134"/>
      </rPr>
      <t>入</t>
    </r>
  </si>
  <si>
    <r>
      <rPr>
        <b/>
        <sz val="12"/>
        <rFont val="宋体"/>
        <charset val="134"/>
      </rPr>
      <t>支</t>
    </r>
    <r>
      <rPr>
        <b/>
        <sz val="14"/>
        <rFont val="宋体"/>
        <charset val="134"/>
      </rPr>
      <t>出</t>
    </r>
  </si>
  <si>
    <t>本级收入合计</t>
  </si>
  <si>
    <t>本级支出合计</t>
  </si>
  <si>
    <t>转移性收入</t>
  </si>
  <si>
    <t>转移性支出</t>
  </si>
  <si>
    <t xml:space="preserve">  上级补助收入</t>
  </si>
  <si>
    <t xml:space="preserve">  上解支出</t>
  </si>
  <si>
    <t xml:space="preserve">    返还性收入</t>
  </si>
  <si>
    <t xml:space="preserve">    体制上解支出</t>
  </si>
  <si>
    <t xml:space="preserve">      所得税基数返还收入 </t>
  </si>
  <si>
    <t xml:space="preserve">    专项上解支出</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</si>
  <si>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</si>
  <si>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</si>
  <si>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</si>
  <si>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</si>
  <si>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</si>
  <si>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</si>
  <si>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</si>
  <si>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</si>
  <si>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</si>
  <si>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</si>
  <si>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</si>
  <si>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</si>
  <si>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成品油税费改革转移支付补助收入</t>
  </si>
  <si>
    <t xml:space="preserve">      基层公检法司转移支付收入</t>
  </si>
  <si>
    <t xml:space="preserve">      城乡义务教育转移支付收入</t>
  </si>
  <si>
    <t xml:space="preserve">      基本养老金转移支付收入</t>
  </si>
  <si>
    <r>
      <rPr>
        <sz val="11"/>
        <rFont val="宋体"/>
        <charset val="134"/>
      </rPr>
      <t xml:space="preserve">      城乡居民</t>
    </r>
    <r>
      <rPr>
        <sz val="11"/>
        <color indexed="10"/>
        <rFont val="宋体"/>
        <charset val="134"/>
      </rPr>
      <t>基本</t>
    </r>
    <r>
      <rPr>
        <sz val="11"/>
        <rFont val="宋体"/>
        <charset val="134"/>
      </rPr>
      <t>医疗保险转移支付收入</t>
    </r>
  </si>
  <si>
    <t xml:space="preserve">      农村综合改革转移支付收入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</si>
  <si>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</si>
  <si>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</si>
  <si>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</si>
  <si>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</si>
  <si>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</si>
  <si>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r>
      <rPr>
        <sz val="11"/>
        <rFont val="宋体"/>
        <charset val="134"/>
      </rPr>
      <t xml:space="preserve">      边</t>
    </r>
    <r>
      <rPr>
        <sz val="11"/>
        <color indexed="10"/>
        <rFont val="宋体"/>
        <charset val="134"/>
      </rPr>
      <t>境</t>
    </r>
    <r>
      <rPr>
        <sz val="11"/>
        <rFont val="宋体"/>
        <charset val="134"/>
      </rPr>
      <t>地区转移支付收入</t>
    </r>
  </si>
  <si>
    <t xml:space="preserve">      贫困地区转移支付收入</t>
  </si>
  <si>
    <t xml:space="preserve">      一般公共服务共同财政事权转移支付收入</t>
  </si>
  <si>
    <t xml:space="preserve">      外交共同财政事权转移支付收入</t>
  </si>
  <si>
    <t xml:space="preserve">      国防共同财政事权转移支付收入</t>
  </si>
  <si>
    <t xml:space="preserve">      公共安全共同财政事权转移支付收入</t>
  </si>
  <si>
    <t xml:space="preserve">      教育共同财政事权转移支付收入</t>
  </si>
  <si>
    <t xml:space="preserve">      科学技术共同财政事权转移支付收入</t>
  </si>
  <si>
    <t xml:space="preserve">      文化旅游体育与传媒共同财政事权转移支付收入</t>
  </si>
  <si>
    <t xml:space="preserve">      社会保障和就业共同财政事权转移支付收入</t>
  </si>
  <si>
    <t xml:space="preserve">      卫生健康共同财政事权转移支付收入</t>
  </si>
  <si>
    <t xml:space="preserve">      节能环保共同财政事权转移支付收入</t>
  </si>
  <si>
    <t xml:space="preserve">      城乡社区共同财政事权转移支付收入</t>
  </si>
  <si>
    <t xml:space="preserve">      农林水共同财政事权转移支付收入</t>
  </si>
  <si>
    <t xml:space="preserve">      交通运输共同财政事权转移支付收入</t>
  </si>
  <si>
    <t xml:space="preserve">      资源勘探信息等共同财政事权转移支付收入</t>
  </si>
  <si>
    <t xml:space="preserve">      商业服务业等共同财政事权转移支付收入</t>
  </si>
  <si>
    <t xml:space="preserve">      金融共同财政事权转移支付收入</t>
  </si>
  <si>
    <t xml:space="preserve">      自然资源海洋气象等共同财政事权转移支付收入</t>
  </si>
  <si>
    <t xml:space="preserve">      住房保障共同财政事权转移支付收入</t>
  </si>
  <si>
    <t xml:space="preserve">      粮油物资储备共同财政事权转移支付收入</t>
  </si>
  <si>
    <t xml:space="preserve">      其他共同财政事权转移支付收入</t>
  </si>
  <si>
    <t xml:space="preserve">      其他一般性转移支付收入</t>
  </si>
  <si>
    <t xml:space="preserve">    专项转移支付收入</t>
  </si>
  <si>
    <t xml:space="preserve">      外交</t>
  </si>
  <si>
    <t xml:space="preserve">      国防</t>
  </si>
  <si>
    <t xml:space="preserve">      公共安全</t>
  </si>
  <si>
    <t xml:space="preserve">      科学技术</t>
  </si>
  <si>
    <r>
      <rPr>
        <sz val="11"/>
        <rFont val="宋体"/>
        <charset val="134"/>
      </rPr>
      <t xml:space="preserve">      文化</t>
    </r>
    <r>
      <rPr>
        <sz val="11"/>
        <color indexed="10"/>
        <rFont val="宋体"/>
        <charset val="134"/>
      </rPr>
      <t>旅游</t>
    </r>
    <r>
      <rPr>
        <sz val="11"/>
        <rFont val="宋体"/>
        <charset val="134"/>
      </rPr>
      <t>体育与传媒</t>
    </r>
  </si>
  <si>
    <t xml:space="preserve">      社会保障和就业</t>
  </si>
  <si>
    <r>
      <rPr>
        <sz val="11"/>
        <rFont val="宋体"/>
        <charset val="134"/>
      </rPr>
      <t xml:space="preserve">  </t>
    </r>
    <r>
      <rPr>
        <sz val="11"/>
        <color indexed="10"/>
        <rFont val="宋体"/>
        <charset val="134"/>
      </rPr>
      <t xml:space="preserve">    卫生健康</t>
    </r>
  </si>
  <si>
    <t xml:space="preserve">      城乡社区</t>
  </si>
  <si>
    <t xml:space="preserve">      农林水</t>
  </si>
  <si>
    <t xml:space="preserve">      资源勘探信息等</t>
  </si>
  <si>
    <t xml:space="preserve">      商业服务业等</t>
  </si>
  <si>
    <t xml:space="preserve">      金融</t>
  </si>
  <si>
    <r>
      <rPr>
        <sz val="11"/>
        <rFont val="宋体"/>
        <charset val="134"/>
      </rPr>
      <t xml:space="preserve">      </t>
    </r>
    <r>
      <rPr>
        <sz val="11"/>
        <color indexed="10"/>
        <rFont val="宋体"/>
        <charset val="134"/>
      </rPr>
      <t>自然资源</t>
    </r>
    <r>
      <rPr>
        <sz val="11"/>
        <rFont val="宋体"/>
        <charset val="134"/>
      </rPr>
      <t>海洋气象等</t>
    </r>
  </si>
  <si>
    <t xml:space="preserve">      粮油物资储备</t>
  </si>
  <si>
    <t xml:space="preserve">      其他收入</t>
  </si>
  <si>
    <t xml:space="preserve">  上年结余收入</t>
  </si>
  <si>
    <t xml:space="preserve">  调入资金</t>
  </si>
  <si>
    <t xml:space="preserve">  调出资金</t>
  </si>
  <si>
    <r>
      <rPr>
        <sz val="11"/>
        <rFont val="宋体"/>
        <charset val="134"/>
      </rPr>
      <t xml:space="preserve">   </t>
    </r>
    <r>
      <rPr>
        <sz val="11"/>
        <rFont val="宋体"/>
        <charset val="134"/>
      </rPr>
      <t xml:space="preserve"> 从政府性基金预算调入</t>
    </r>
  </si>
  <si>
    <t xml:space="preserve">  年终结余</t>
  </si>
  <si>
    <r>
      <rPr>
        <sz val="11"/>
        <rFont val="宋体"/>
        <charset val="134"/>
      </rPr>
      <t xml:space="preserve">   </t>
    </r>
    <r>
      <rPr>
        <sz val="11"/>
        <rFont val="宋体"/>
        <charset val="134"/>
      </rPr>
      <t xml:space="preserve"> 从国有资本经营预算调入</t>
    </r>
  </si>
  <si>
    <t xml:space="preserve">  地方政府一般债务还本支出</t>
  </si>
  <si>
    <r>
      <rPr>
        <sz val="11"/>
        <rFont val="宋体"/>
        <charset val="134"/>
      </rPr>
      <t xml:space="preserve">   </t>
    </r>
    <r>
      <rPr>
        <sz val="11"/>
        <rFont val="宋体"/>
        <charset val="134"/>
      </rPr>
      <t xml:space="preserve"> 从其他资金调入</t>
    </r>
  </si>
  <si>
    <t xml:space="preserve">  地方政府一般债务转贷支出</t>
  </si>
  <si>
    <t xml:space="preserve">  地方政府一般债务收入</t>
  </si>
  <si>
    <t xml:space="preserve">  援助其他地区支出</t>
  </si>
  <si>
    <t xml:space="preserve">  地方政府一般债务转贷收入</t>
  </si>
  <si>
    <t xml:space="preserve">  安排预算稳定调节基金</t>
  </si>
  <si>
    <t xml:space="preserve">  接受其他地区援助收入</t>
  </si>
  <si>
    <t xml:space="preserve">  补充预算周转金</t>
  </si>
  <si>
    <t xml:space="preserve">  动用预算稳定调节基金</t>
  </si>
  <si>
    <t>收入总计</t>
  </si>
  <si>
    <t>支出总计</t>
  </si>
  <si>
    <t>表四</t>
  </si>
  <si>
    <t>2019年一般公共预算支出资金来源情况表</t>
  </si>
  <si>
    <t>财力安排</t>
  </si>
  <si>
    <t>专项转移支付收入安排</t>
  </si>
  <si>
    <t>动用上年结余安排</t>
  </si>
  <si>
    <t>调入资金</t>
  </si>
  <si>
    <t>政府债务资金</t>
  </si>
  <si>
    <t>其他资金</t>
  </si>
  <si>
    <r>
      <rPr>
        <sz val="11"/>
        <rFont val="宋体"/>
        <charset val="134"/>
      </rPr>
      <t xml:space="preserve">   </t>
    </r>
    <r>
      <rPr>
        <sz val="11"/>
        <color indexed="10"/>
        <rFont val="宋体"/>
        <charset val="134"/>
      </rPr>
      <t xml:space="preserve"> 港澳台事务</t>
    </r>
  </si>
  <si>
    <t xml:space="preserve">    新闻出版电影</t>
  </si>
  <si>
    <t xml:space="preserve">    自然灾害生活救助</t>
  </si>
  <si>
    <r>
      <rPr>
        <sz val="11"/>
        <rFont val="宋体"/>
        <charset val="134"/>
      </rPr>
      <t xml:space="preserve"> </t>
    </r>
    <r>
      <rPr>
        <sz val="11"/>
        <rFont val="宋体"/>
        <charset val="134"/>
      </rPr>
      <t xml:space="preserve">   </t>
    </r>
    <r>
      <rPr>
        <sz val="11"/>
        <color indexed="10"/>
        <rFont val="宋体"/>
        <charset val="134"/>
      </rPr>
      <t>医疗保障管理事务</t>
    </r>
  </si>
  <si>
    <t xml:space="preserve">    行政运行</t>
  </si>
  <si>
    <t xml:space="preserve">    老龄卫生健康事务</t>
  </si>
  <si>
    <r>
      <rPr>
        <sz val="11"/>
        <rFont val="宋体"/>
        <charset val="134"/>
      </rPr>
      <t xml:space="preserve">    其他</t>
    </r>
    <r>
      <rPr>
        <sz val="11"/>
        <color indexed="10"/>
        <rFont val="宋体"/>
        <charset val="134"/>
      </rPr>
      <t>卫生健康</t>
    </r>
    <r>
      <rPr>
        <sz val="11"/>
        <rFont val="宋体"/>
        <charset val="134"/>
      </rPr>
      <t>支出</t>
    </r>
  </si>
  <si>
    <r>
      <rPr>
        <sz val="11"/>
        <rFont val="宋体"/>
        <charset val="134"/>
      </rPr>
      <t xml:space="preserve">      </t>
    </r>
    <r>
      <rPr>
        <sz val="11"/>
        <color indexed="10"/>
        <rFont val="宋体"/>
        <charset val="134"/>
      </rPr>
      <t>自然资源</t>
    </r>
    <r>
      <rPr>
        <sz val="11"/>
        <rFont val="宋体"/>
        <charset val="134"/>
      </rPr>
      <t>事务</t>
    </r>
  </si>
  <si>
    <t xml:space="preserve">      应急管理事务</t>
  </si>
  <si>
    <t xml:space="preserve">      消防事务</t>
  </si>
  <si>
    <t xml:space="preserve">      森林消防事务</t>
  </si>
  <si>
    <t xml:space="preserve">      煤矿安全</t>
  </si>
  <si>
    <t xml:space="preserve">      地震事务</t>
  </si>
  <si>
    <t xml:space="preserve">      自然灾害防治</t>
  </si>
  <si>
    <t xml:space="preserve">      自然灾害救灾及恢复重建支出</t>
  </si>
  <si>
    <t xml:space="preserve">      其他灾害防治及应急管理支出</t>
  </si>
  <si>
    <t>二十一、预备费</t>
  </si>
  <si>
    <t>二十二、债务付息支出</t>
  </si>
  <si>
    <t>二十三、债务发行费用支出</t>
  </si>
  <si>
    <t>二十四、其他支出</t>
  </si>
  <si>
    <t xml:space="preserve">      年初预留</t>
  </si>
  <si>
    <t>一般公共预算支出合计</t>
  </si>
  <si>
    <t>表五</t>
  </si>
  <si>
    <t>2019年政府预算支出经济分类情况表</t>
  </si>
  <si>
    <t>单位:万元</t>
  </si>
  <si>
    <t>总计</t>
  </si>
  <si>
    <t>机关工资福利支出</t>
  </si>
  <si>
    <t>机关商品和服务支出</t>
  </si>
  <si>
    <t>机关资本性支出（一）</t>
  </si>
  <si>
    <t>机关资本性支出（二）</t>
  </si>
  <si>
    <t>对事业单位经常性补助</t>
  </si>
  <si>
    <t>对事业单位资本性补助</t>
  </si>
  <si>
    <t>对企业补助</t>
  </si>
  <si>
    <t>对企业资本性支出</t>
  </si>
  <si>
    <t>对社会保障基金补助</t>
  </si>
  <si>
    <t>债务利息及费用支出</t>
  </si>
  <si>
    <t>债务还本支出</t>
  </si>
  <si>
    <t>预备费及预留</t>
  </si>
  <si>
    <t>其他支出</t>
  </si>
  <si>
    <t>一、一般公共服务支出</t>
  </si>
  <si>
    <t>附表</t>
  </si>
  <si>
    <t>2019年一般公共预算附表</t>
  </si>
  <si>
    <t>编制单位：</t>
  </si>
  <si>
    <t>项      目</t>
  </si>
  <si>
    <t>山西省</t>
  </si>
  <si>
    <t>太原市</t>
  </si>
  <si>
    <t>大同市</t>
  </si>
  <si>
    <t>阳泉市</t>
  </si>
  <si>
    <t>长治市</t>
  </si>
  <si>
    <t>晋城市</t>
  </si>
  <si>
    <t>朔州市</t>
  </si>
  <si>
    <t>忻州市</t>
  </si>
  <si>
    <t>晋中市</t>
  </si>
  <si>
    <t>吕梁市</t>
  </si>
  <si>
    <t>临汾市</t>
  </si>
  <si>
    <t>运城市</t>
  </si>
  <si>
    <t>1、一般公共预算收入</t>
  </si>
  <si>
    <t xml:space="preserve">  其中：国税</t>
  </si>
  <si>
    <t xml:space="preserve">        地税</t>
  </si>
  <si>
    <t xml:space="preserve">        财政</t>
  </si>
  <si>
    <t>2、改征增值税（填列各级一般公共预算收入部分）</t>
  </si>
  <si>
    <t xml:space="preserve">        地税（销售不动产、出租房屋营改增）</t>
  </si>
  <si>
    <t xml:space="preserve">        财政（省级填，市县不填）</t>
  </si>
  <si>
    <t>3、企业所得税（填列各级一般公共预算收入部分）</t>
  </si>
  <si>
    <t>4、资源税</t>
  </si>
  <si>
    <t xml:space="preserve">  其中：煤炭资源税</t>
  </si>
  <si>
    <t xml:space="preserve">        水资源税</t>
  </si>
  <si>
    <t xml:space="preserve">        其他资源税</t>
  </si>
  <si>
    <t>5、国有资源（资产）有偿使用收入</t>
  </si>
  <si>
    <t xml:space="preserve">  其中：转让政府还贷道路收费权收入</t>
  </si>
  <si>
    <t xml:space="preserve">        矿产资源专项收入</t>
  </si>
  <si>
    <t xml:space="preserve">           矿产资源补偿费收入</t>
  </si>
  <si>
    <t xml:space="preserve">           探矿权、采矿权使用费收入</t>
  </si>
  <si>
    <t xml:space="preserve">           探矿权、采矿权价款收入</t>
  </si>
  <si>
    <t xml:space="preserve">       新增建设用地土地有偿使用费收入</t>
  </si>
  <si>
    <t>表八</t>
  </si>
  <si>
    <t>2019年政府性基金预算收支表</t>
  </si>
  <si>
    <r>
      <rPr>
        <b/>
        <sz val="14"/>
        <rFont val="宋体"/>
        <charset val="134"/>
      </rPr>
      <t>收</t>
    </r>
    <r>
      <rPr>
        <b/>
        <sz val="14"/>
        <rFont val="宋体"/>
        <charset val="134"/>
      </rPr>
      <t>入</t>
    </r>
  </si>
  <si>
    <r>
      <rPr>
        <b/>
        <sz val="14"/>
        <rFont val="宋体"/>
        <charset val="134"/>
      </rPr>
      <t>支</t>
    </r>
    <r>
      <rPr>
        <b/>
        <sz val="14"/>
        <rFont val="宋体"/>
        <charset val="134"/>
      </rPr>
      <t>出</t>
    </r>
  </si>
  <si>
    <r>
      <rPr>
        <sz val="11"/>
        <rFont val="宋体"/>
        <charset val="134"/>
      </rPr>
      <t>一、文化</t>
    </r>
    <r>
      <rPr>
        <sz val="11"/>
        <color indexed="10"/>
        <rFont val="宋体"/>
        <charset val="134"/>
      </rPr>
      <t>旅游</t>
    </r>
    <r>
      <rPr>
        <sz val="11"/>
        <rFont val="宋体"/>
        <charset val="134"/>
      </rPr>
      <t>体育与传媒支出</t>
    </r>
  </si>
  <si>
    <r>
      <rPr>
        <sz val="11"/>
        <rFont val="宋体"/>
        <charset val="134"/>
      </rPr>
      <t xml:space="preserve">   </t>
    </r>
    <r>
      <rPr>
        <sz val="11"/>
        <color indexed="10"/>
        <rFont val="宋体"/>
        <charset val="134"/>
      </rPr>
      <t>国家电影事业发展专项资金安排的支出</t>
    </r>
  </si>
  <si>
    <r>
      <rPr>
        <sz val="11"/>
        <rFont val="宋体"/>
        <charset val="134"/>
      </rPr>
      <t xml:space="preserve">  </t>
    </r>
    <r>
      <rPr>
        <sz val="11"/>
        <color indexed="10"/>
        <rFont val="宋体"/>
        <charset val="134"/>
      </rPr>
      <t xml:space="preserve"> 旅游发展基金支出</t>
    </r>
  </si>
  <si>
    <t xml:space="preserve">   国家电影事业发展专项资金对应专项债务收入安排的支出</t>
  </si>
  <si>
    <t>二、社会保障和就业支出</t>
  </si>
  <si>
    <t xml:space="preserve">    大中型水库移民后期扶持基金支出</t>
  </si>
  <si>
    <t xml:space="preserve">    小型水库移民扶助基金安排的支出</t>
  </si>
  <si>
    <t xml:space="preserve">    小型水库移民扶助基金对应专项债务收入安排的支出</t>
  </si>
  <si>
    <t>三、节能环保支出</t>
  </si>
  <si>
    <t xml:space="preserve">    可再生能源电价附加收入安排的支出</t>
  </si>
  <si>
    <t xml:space="preserve">    废弃电器电子产品处理基金支出</t>
  </si>
  <si>
    <t>四、城乡社区支出</t>
  </si>
  <si>
    <t xml:space="preserve">    国有土地使用权出让收入及对应专项债务收入安排的支出</t>
  </si>
  <si>
    <t xml:space="preserve">    国有土地收益基金及对应专项债务收入安排的支出</t>
  </si>
  <si>
    <r>
      <rPr>
        <sz val="11"/>
        <rFont val="宋体"/>
        <charset val="134"/>
      </rPr>
      <t xml:space="preserve">    </t>
    </r>
    <r>
      <rPr>
        <sz val="11"/>
        <color indexed="10"/>
        <rFont val="宋体"/>
        <charset val="134"/>
      </rPr>
      <t>农业土地开发资金安排的支出</t>
    </r>
  </si>
  <si>
    <t xml:space="preserve">    城市基础设施配套费安排的支出</t>
  </si>
  <si>
    <t>十七、专项债券对应项目专项收入</t>
  </si>
  <si>
    <r>
      <rPr>
        <sz val="11"/>
        <rFont val="宋体"/>
        <charset val="134"/>
      </rPr>
      <t xml:space="preserve">    </t>
    </r>
    <r>
      <rPr>
        <sz val="11"/>
        <color indexed="10"/>
        <rFont val="宋体"/>
        <charset val="134"/>
      </rPr>
      <t>污水处理费收入安排的支出</t>
    </r>
  </si>
  <si>
    <t xml:space="preserve">    土地储备专项债券收入安排的支出</t>
  </si>
  <si>
    <t xml:space="preserve">    棚户区改造专项债券收入安排的支出</t>
  </si>
  <si>
    <t xml:space="preserve">    城市基础设施配套费对应专项债务收入安排的支出</t>
  </si>
  <si>
    <t xml:space="preserve">    污水处理费对应专项债务收入安排的支出</t>
  </si>
  <si>
    <t>五、农林水支出</t>
  </si>
  <si>
    <t xml:space="preserve">    大中型水库库区基金安排的支出</t>
  </si>
  <si>
    <t xml:space="preserve">    三峡水库库区基金支出</t>
  </si>
  <si>
    <t xml:space="preserve">    国家重大水利工程建设基金安排的支出</t>
  </si>
  <si>
    <t xml:space="preserve">    大中型水库库区基金对应专项债务收入安排的支出</t>
  </si>
  <si>
    <t xml:space="preserve">    国家重大水利工程建设基金对应专项债务收入安排的支出</t>
  </si>
  <si>
    <t>六、交通运输支出</t>
  </si>
  <si>
    <t xml:space="preserve">    海南省高等级公路车辆通行附加费安排的支出</t>
  </si>
  <si>
    <t xml:space="preserve">    车辆通行费安排的支出</t>
  </si>
  <si>
    <t xml:space="preserve">    港口建设费安排的支出</t>
  </si>
  <si>
    <t xml:space="preserve">    铁路建设基金支出</t>
  </si>
  <si>
    <t xml:space="preserve">    船舶油污损害赔偿基金支出</t>
  </si>
  <si>
    <t xml:space="preserve">    民航发展基金支出</t>
  </si>
  <si>
    <t xml:space="preserve">    海南省高等级公路车辆通行附加费对应专项债务收入安排的支出</t>
  </si>
  <si>
    <t xml:space="preserve">    政府收费公路专项债券收入安排的支出</t>
  </si>
  <si>
    <t xml:space="preserve">    车辆通行费对应专项债务收入安排的支出</t>
  </si>
  <si>
    <t xml:space="preserve">    港口建设费对应专项债务收入安排的支出</t>
  </si>
  <si>
    <t>七、资源勘探信息等支出</t>
  </si>
  <si>
    <t xml:space="preserve">    农网还贷资金支出</t>
  </si>
  <si>
    <t>九、其他支出</t>
  </si>
  <si>
    <t xml:space="preserve">    其他政府性基金及对应专项债务收入安排的支出</t>
  </si>
  <si>
    <t xml:space="preserve">    彩票发行销售机构业务费安排的支出</t>
  </si>
  <si>
    <t xml:space="preserve">    彩票公益金安排的支出</t>
  </si>
  <si>
    <t>十、债务付息支出</t>
  </si>
  <si>
    <t>十一、债务发行费用支出</t>
  </si>
  <si>
    <t xml:space="preserve">  政府性基金转移收入</t>
  </si>
  <si>
    <t xml:space="preserve">  政府性基金转移支付</t>
  </si>
  <si>
    <t xml:space="preserve">    政府性基金补助收入</t>
  </si>
  <si>
    <t xml:space="preserve">    政府性基金补助支出</t>
  </si>
  <si>
    <t xml:space="preserve">    政府性基金上解收入</t>
  </si>
  <si>
    <t xml:space="preserve">    政府性基金上解支出</t>
  </si>
  <si>
    <t xml:space="preserve"> 调出资金</t>
  </si>
  <si>
    <t xml:space="preserve"> 年终结余</t>
  </si>
  <si>
    <t xml:space="preserve">    其中：地方政府性基金调入专项收入</t>
  </si>
  <si>
    <t xml:space="preserve"> 地方政府专项债务还本支出</t>
  </si>
  <si>
    <t xml:space="preserve">  地方政府专项债务收入</t>
  </si>
  <si>
    <t xml:space="preserve"> 地方政府专项债务转贷支出</t>
  </si>
  <si>
    <t xml:space="preserve">  地方政府专项债务转贷收入</t>
  </si>
  <si>
    <t>2019年政府性基金预算收支明细表</t>
  </si>
  <si>
    <r>
      <rPr>
        <b/>
        <sz val="11"/>
        <rFont val="宋体"/>
        <charset val="134"/>
      </rPr>
      <t>项</t>
    </r>
    <r>
      <rPr>
        <b/>
        <sz val="12"/>
        <rFont val="宋体"/>
        <charset val="134"/>
      </rPr>
      <t>目</t>
    </r>
  </si>
  <si>
    <t xml:space="preserve">      资助国产影片放映</t>
  </si>
  <si>
    <r>
      <rPr>
        <sz val="11"/>
        <rFont val="宋体"/>
        <charset val="134"/>
      </rPr>
      <t xml:space="preserve">   </t>
    </r>
    <r>
      <rPr>
        <sz val="11"/>
        <color indexed="10"/>
        <rFont val="宋体"/>
        <charset val="134"/>
      </rPr>
      <t xml:space="preserve">   资助影院建设</t>
    </r>
  </si>
  <si>
    <t xml:space="preserve">      资助少数民族语电影译制</t>
  </si>
  <si>
    <t xml:space="preserve">      其他国家电影事业发展专项资金支出</t>
  </si>
  <si>
    <t xml:space="preserve">  土地出让价款收入</t>
  </si>
  <si>
    <t xml:space="preserve">      宣传促销</t>
  </si>
  <si>
    <t xml:space="preserve">  补缴的土地价款</t>
  </si>
  <si>
    <t xml:space="preserve">      行业规划</t>
  </si>
  <si>
    <t xml:space="preserve">  划拨土地收入</t>
  </si>
  <si>
    <t xml:space="preserve">      旅游事业补助</t>
  </si>
  <si>
    <r>
      <rPr>
        <sz val="11"/>
        <rFont val="宋体"/>
        <charset val="134"/>
      </rPr>
      <t xml:space="preserve"> </t>
    </r>
    <r>
      <rPr>
        <sz val="11"/>
        <rFont val="宋体"/>
        <charset val="134"/>
      </rPr>
      <t xml:space="preserve"> </t>
    </r>
    <r>
      <rPr>
        <sz val="11"/>
        <rFont val="宋体"/>
        <charset val="134"/>
      </rPr>
      <t>缴纳新增建设用地土地有偿使用费</t>
    </r>
  </si>
  <si>
    <t xml:space="preserve">  其他土地出让收入</t>
  </si>
  <si>
    <t xml:space="preserve">      资助城市影院</t>
  </si>
  <si>
    <t xml:space="preserve">      其他国家电影事业发展专项资金对应专项债务收入支出</t>
  </si>
  <si>
    <t xml:space="preserve">  福利彩票公益金收入</t>
  </si>
  <si>
    <t xml:space="preserve">  体育彩票公益金收入</t>
  </si>
  <si>
    <t xml:space="preserve">      移民补助</t>
  </si>
  <si>
    <t xml:space="preserve">      基础设施建设和经济发展</t>
  </si>
  <si>
    <t xml:space="preserve">      其他大中型水库移民后期扶持基金支出</t>
  </si>
  <si>
    <t xml:space="preserve">  南水北调工程建设资金</t>
  </si>
  <si>
    <t xml:space="preserve">  三峡工程后续工作资金</t>
  </si>
  <si>
    <t xml:space="preserve">  省级重大水利工程建设资金</t>
  </si>
  <si>
    <t xml:space="preserve">      其他小型水库移民扶助基金支出</t>
  </si>
  <si>
    <t xml:space="preserve">      其他小型水库移民扶助基金对应专项债务收入安排的支出</t>
  </si>
  <si>
    <r>
      <rPr>
        <sz val="11"/>
        <rFont val="宋体"/>
        <charset val="134"/>
      </rPr>
      <t xml:space="preserve">   </t>
    </r>
    <r>
      <rPr>
        <sz val="11"/>
        <rFont val="宋体"/>
        <charset val="134"/>
      </rPr>
      <t xml:space="preserve">  </t>
    </r>
    <r>
      <rPr>
        <sz val="11"/>
        <rFont val="宋体"/>
        <charset val="134"/>
      </rPr>
      <t xml:space="preserve"> 回收处理费用补贴</t>
    </r>
  </si>
  <si>
    <r>
      <rPr>
        <sz val="11"/>
        <rFont val="宋体"/>
        <charset val="134"/>
      </rPr>
      <t xml:space="preserve"> </t>
    </r>
    <r>
      <rPr>
        <sz val="11"/>
        <rFont val="宋体"/>
        <charset val="134"/>
      </rPr>
      <t xml:space="preserve"> </t>
    </r>
    <r>
      <rPr>
        <sz val="11"/>
        <rFont val="宋体"/>
        <charset val="134"/>
      </rPr>
      <t xml:space="preserve">    信息系统建设</t>
    </r>
  </si>
  <si>
    <r>
      <rPr>
        <sz val="11"/>
        <rFont val="宋体"/>
        <charset val="134"/>
      </rPr>
      <t xml:space="preserve">    </t>
    </r>
    <r>
      <rPr>
        <sz val="11"/>
        <rFont val="宋体"/>
        <charset val="134"/>
      </rPr>
      <t xml:space="preserve">  </t>
    </r>
    <r>
      <rPr>
        <sz val="11"/>
        <rFont val="宋体"/>
        <charset val="134"/>
      </rPr>
      <t>基金征管经费</t>
    </r>
  </si>
  <si>
    <r>
      <rPr>
        <sz val="11"/>
        <rFont val="宋体"/>
        <charset val="134"/>
      </rPr>
      <t xml:space="preserve">    </t>
    </r>
    <r>
      <rPr>
        <sz val="11"/>
        <rFont val="宋体"/>
        <charset val="134"/>
      </rPr>
      <t xml:space="preserve">  </t>
    </r>
    <r>
      <rPr>
        <sz val="11"/>
        <rFont val="宋体"/>
        <charset val="134"/>
      </rPr>
      <t>其他废弃电器电子产品处理基金支出</t>
    </r>
  </si>
  <si>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</si>
  <si>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</si>
  <si>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</si>
  <si>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</si>
  <si>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</si>
  <si>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</si>
  <si>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</si>
  <si>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</si>
  <si>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</si>
  <si>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r>
      <rPr>
        <sz val="11"/>
        <color indexed="8"/>
        <rFont val="宋体"/>
        <charset val="134"/>
      </rPr>
      <t xml:space="preserve">    </t>
    </r>
    <r>
      <rPr>
        <sz val="11"/>
        <color indexed="8"/>
        <rFont val="宋体"/>
        <charset val="134"/>
      </rPr>
      <t xml:space="preserve">  </t>
    </r>
    <r>
      <rPr>
        <sz val="11"/>
        <color indexed="8"/>
        <rFont val="宋体"/>
        <charset val="134"/>
      </rPr>
      <t>公共租赁住房支出</t>
    </r>
  </si>
  <si>
    <t xml:space="preserve">      保障性住房租金补贴</t>
  </si>
  <si>
    <t xml:space="preserve">      其他国有土地使用权出让收入安排的支出</t>
  </si>
  <si>
    <t xml:space="preserve">      其他国有土地收益基金支出</t>
  </si>
  <si>
    <t xml:space="preserve">    农业土地开发资金安排的支出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</si>
  <si>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</si>
  <si>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</si>
  <si>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</si>
  <si>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</si>
  <si>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</si>
  <si>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污水处理费收入安排的支出</t>
  </si>
  <si>
    <t xml:space="preserve">      污水处理设施建设和运营</t>
  </si>
  <si>
    <t xml:space="preserve">      代征手续费</t>
  </si>
  <si>
    <t xml:space="preserve">      其他污水处理费安排的支出</t>
  </si>
  <si>
    <t xml:space="preserve">      其他土地储备专项债券收入安排的支出</t>
  </si>
  <si>
    <t xml:space="preserve">      棚户区改造专项债券收入安排的支出</t>
  </si>
  <si>
    <r>
      <rPr>
        <sz val="11"/>
        <color indexed="8"/>
        <rFont val="宋体"/>
        <charset val="134"/>
      </rPr>
      <t xml:space="preserve">      </t>
    </r>
    <r>
      <rPr>
        <sz val="11"/>
        <color indexed="10"/>
        <rFont val="宋体"/>
        <charset val="134"/>
      </rPr>
      <t>其他棚户区改造专项债券收入安排的支出</t>
    </r>
  </si>
  <si>
    <t xml:space="preserve">      其他城市基础设施配套费对应专项债务收入安排的支出</t>
  </si>
  <si>
    <t xml:space="preserve">      其他污水处理费对应专项债务收入安排的支出</t>
  </si>
  <si>
    <t xml:space="preserve">      解决移民遗留问题</t>
  </si>
  <si>
    <t xml:space="preserve">      库区防护工程维护</t>
  </si>
  <si>
    <t xml:space="preserve">      其他大中型水库库区基金支出</t>
  </si>
  <si>
    <t xml:space="preserve">      库区维护和管理</t>
  </si>
  <si>
    <t xml:space="preserve">      其他三峡水库库区基金支出</t>
  </si>
  <si>
    <t xml:space="preserve">      南水北调工程建设</t>
  </si>
  <si>
    <t xml:space="preserve">      三峡工程后续工作</t>
  </si>
  <si>
    <t xml:space="preserve">      地方重大水利工程建设</t>
  </si>
  <si>
    <t xml:space="preserve">      其他重大水利工程建设基金支出</t>
  </si>
  <si>
    <t xml:space="preserve">      其他大中型水库库区基金对应专项债务收入支出</t>
  </si>
  <si>
    <t xml:space="preserve">      其他重大水利工程建设基金对应专项债务收入支出</t>
  </si>
  <si>
    <t xml:space="preserve">      公路建设</t>
  </si>
  <si>
    <t xml:space="preserve">      公路养护</t>
  </si>
  <si>
    <t xml:space="preserve">      公路还贷</t>
  </si>
  <si>
    <t xml:space="preserve">      其他海南省高等级公路车辆通行附加费安排的支出</t>
  </si>
  <si>
    <t xml:space="preserve">      政府还贷公路养护</t>
  </si>
  <si>
    <t xml:space="preserve">      政府还贷公路管理</t>
  </si>
  <si>
    <t xml:space="preserve">      其他车辆通行费安排的支出</t>
  </si>
  <si>
    <t xml:space="preserve">      港口设施</t>
  </si>
  <si>
    <t xml:space="preserve">      航道建设和维护</t>
  </si>
  <si>
    <t xml:space="preserve">      航运保障系统建设</t>
  </si>
  <si>
    <t xml:space="preserve">      其他港口建设费安排的支出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</si>
  <si>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</si>
  <si>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</si>
  <si>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</si>
  <si>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</si>
  <si>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</si>
  <si>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</si>
  <si>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</si>
  <si>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</si>
  <si>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</si>
  <si>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</si>
  <si>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</si>
  <si>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</si>
  <si>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</si>
  <si>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</si>
  <si>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</si>
  <si>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</si>
  <si>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</si>
  <si>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</si>
  <si>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</si>
  <si>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</si>
  <si>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</si>
  <si>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</si>
  <si>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其他海南省高等级公路车辆通行附加费对应专项债务收入安排的支出</t>
  </si>
  <si>
    <t xml:space="preserve">      其他政府收费公路专项债券收入安排的支出</t>
  </si>
  <si>
    <t xml:space="preserve">      其他港口建设费对应专项债务收入安排的支出</t>
  </si>
  <si>
    <t xml:space="preserve">      地方农网还贷资金支出</t>
  </si>
  <si>
    <t xml:space="preserve">      其他农网还贷资金支出</t>
  </si>
  <si>
    <t xml:space="preserve">    其他政府性基金安排的支出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</si>
  <si>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</si>
  <si>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</si>
  <si>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</si>
  <si>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</si>
  <si>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</si>
  <si>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</si>
  <si>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</si>
  <si>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</si>
  <si>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</si>
  <si>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</si>
  <si>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</si>
  <si>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</si>
  <si>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</si>
  <si>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</si>
  <si>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</si>
  <si>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</si>
  <si>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</si>
  <si>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</si>
  <si>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 xml:space="preserve">      海南省高等级公路车辆通行附加费债务付息支出</t>
  </si>
  <si>
    <t xml:space="preserve">      港口建设费债务付息支出</t>
  </si>
  <si>
    <t xml:space="preserve">      ……</t>
  </si>
  <si>
    <t xml:space="preserve">      棚户区改造专项债券付息支出</t>
  </si>
  <si>
    <t xml:space="preserve">      其他地方自行试点项目收益专项债券付息支出</t>
  </si>
  <si>
    <t xml:space="preserve">      其他政府性基金债务付息支出</t>
  </si>
  <si>
    <t xml:space="preserve">      海南省高等级公路车辆通行附加费债务发行费用支出</t>
  </si>
  <si>
    <t xml:space="preserve">      港口建设费债务发行费用支出</t>
  </si>
  <si>
    <t xml:space="preserve">      其他地方自行试点项目收益专项债务发行费用支出</t>
  </si>
  <si>
    <t xml:space="preserve">      其他政府性基金债务发行费用支出</t>
  </si>
  <si>
    <t>表十一</t>
  </si>
  <si>
    <t>2019年政府性基金预算支出资金来源情况表</t>
  </si>
  <si>
    <t>当年预算收入安排</t>
  </si>
  <si>
    <t>转移支付收入安排</t>
  </si>
  <si>
    <t>上年结余</t>
  </si>
  <si>
    <r>
      <rPr>
        <sz val="11"/>
        <rFont val="宋体"/>
        <charset val="134"/>
      </rPr>
      <t xml:space="preserve">    </t>
    </r>
    <r>
      <rPr>
        <sz val="11"/>
        <color indexed="10"/>
        <rFont val="宋体"/>
        <charset val="134"/>
      </rPr>
      <t>国家电影事业发展专项资金安排的支出</t>
    </r>
  </si>
  <si>
    <r>
      <rPr>
        <sz val="11"/>
        <rFont val="宋体"/>
        <charset val="134"/>
      </rPr>
      <t xml:space="preserve">   </t>
    </r>
    <r>
      <rPr>
        <sz val="11"/>
        <color indexed="10"/>
        <rFont val="宋体"/>
        <charset val="134"/>
      </rPr>
      <t xml:space="preserve"> 旅游发展基金支出</t>
    </r>
  </si>
  <si>
    <t xml:space="preserve">    国家电影事业发展专项资金对应专项债务收入安排的支出</t>
  </si>
  <si>
    <t>表十二                                        2019年国有资本经营预算收支总表</t>
  </si>
  <si>
    <t>金额单位：万元</t>
  </si>
  <si>
    <r>
      <rPr>
        <sz val="10"/>
        <rFont val="宋体"/>
        <charset val="134"/>
      </rPr>
      <t>收</t>
    </r>
    <r>
      <rPr>
        <sz val="10"/>
        <rFont val="Times New Roman"/>
        <charset val="134"/>
      </rPr>
      <t xml:space="preserve">          </t>
    </r>
    <r>
      <rPr>
        <sz val="10"/>
        <rFont val="宋体"/>
        <charset val="134"/>
      </rPr>
      <t>入</t>
    </r>
  </si>
  <si>
    <r>
      <rPr>
        <sz val="10"/>
        <rFont val="宋体"/>
        <charset val="134"/>
      </rPr>
      <t>支</t>
    </r>
    <r>
      <rPr>
        <sz val="10"/>
        <rFont val="Times New Roman"/>
        <charset val="134"/>
      </rPr>
      <t xml:space="preserve">          </t>
    </r>
    <r>
      <rPr>
        <sz val="10"/>
        <rFont val="宋体"/>
        <charset val="134"/>
      </rPr>
      <t>出</t>
    </r>
  </si>
  <si>
    <r>
      <rPr>
        <sz val="10"/>
        <rFont val="宋体"/>
        <charset val="134"/>
      </rPr>
      <t>项</t>
    </r>
    <r>
      <rPr>
        <sz val="10"/>
        <rFont val="Times New Roman"/>
        <charset val="134"/>
      </rPr>
      <t xml:space="preserve">        </t>
    </r>
    <r>
      <rPr>
        <sz val="10"/>
        <rFont val="宋体"/>
        <charset val="134"/>
      </rPr>
      <t>目</t>
    </r>
  </si>
  <si>
    <t>行次</t>
  </si>
  <si>
    <t>2018年执行数</t>
  </si>
  <si>
    <t>地市级及以下</t>
  </si>
  <si>
    <t>栏次</t>
  </si>
  <si>
    <t>一、利润收入</t>
  </si>
  <si>
    <t>一、解决历史遗留问题及改革成本支出</t>
  </si>
  <si>
    <t>二、股利、股息收入</t>
  </si>
  <si>
    <t>二、国有企业资本金注入</t>
  </si>
  <si>
    <t>三、产权转让收入</t>
  </si>
  <si>
    <t>三、国有企业政策性补贴</t>
  </si>
  <si>
    <t>四、清算收入</t>
  </si>
  <si>
    <t>四、金融国有资本经营预算支出</t>
  </si>
  <si>
    <t>五、其他国有资本经营预算收入</t>
  </si>
  <si>
    <t>五、其他国有资本经营预算支出</t>
  </si>
  <si>
    <t>收 入 合 计</t>
  </si>
  <si>
    <t>支 出 合 计</t>
  </si>
  <si>
    <t>国有资本经营预算转移支付收入</t>
  </si>
  <si>
    <t>国有资本经营预算转移支付支出</t>
  </si>
  <si>
    <t>上年结转</t>
  </si>
  <si>
    <t>国有资本经营预算调出资金</t>
  </si>
  <si>
    <t>结转下年</t>
  </si>
  <si>
    <t>收 入 总 计</t>
  </si>
  <si>
    <t>支 出 总 计</t>
  </si>
  <si>
    <t>注: 以上项目以2019年政府收支科目为准。</t>
  </si>
  <si>
    <t>2019年税收返还和转移支付明细表</t>
  </si>
  <si>
    <t>2019年度霍州市地方政府债务余额情况录入表</t>
  </si>
  <si>
    <t>录入18表</t>
  </si>
  <si>
    <t>一般债务</t>
  </si>
  <si>
    <t>专项债务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</si>
  <si>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</si>
  <si>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</si>
  <si>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</si>
  <si>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</si>
  <si>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</si>
  <si>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</si>
  <si>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</si>
  <si>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</si>
  <si>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</si>
  <si>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</si>
  <si>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</si>
  <si>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</si>
  <si>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2019年一般公共预算“三公”经费预算情况附表</t>
  </si>
  <si>
    <t>2019年“三公”经费预算数</t>
  </si>
  <si>
    <t>因公出国（境）费</t>
  </si>
  <si>
    <t>公务用车购置费</t>
  </si>
  <si>
    <t>公务用车运行费</t>
  </si>
  <si>
    <t>公务接待费</t>
  </si>
  <si>
    <t>其中:财政拨款支出</t>
  </si>
  <si>
    <t>霍州市二○一九年社会保险基金预算收支（草案）</t>
  </si>
  <si>
    <t>表十三</t>
  </si>
  <si>
    <t>项   目</t>
  </si>
  <si>
    <r>
      <rPr>
        <b/>
        <sz val="12"/>
        <rFont val="宋体"/>
        <charset val="134"/>
      </rPr>
      <t>201</t>
    </r>
    <r>
      <rPr>
        <b/>
        <sz val="12"/>
        <rFont val="宋体"/>
        <charset val="134"/>
      </rPr>
      <t>9</t>
    </r>
    <r>
      <rPr>
        <b/>
        <sz val="12"/>
        <rFont val="宋体"/>
        <charset val="134"/>
      </rPr>
      <t>年预算收入数</t>
    </r>
  </si>
  <si>
    <t>其中：财政补贴收入</t>
  </si>
  <si>
    <r>
      <rPr>
        <b/>
        <sz val="12"/>
        <rFont val="宋体"/>
        <charset val="134"/>
      </rPr>
      <t>201</t>
    </r>
    <r>
      <rPr>
        <b/>
        <sz val="12"/>
        <rFont val="宋体"/>
        <charset val="134"/>
      </rPr>
      <t>9</t>
    </r>
    <r>
      <rPr>
        <b/>
        <sz val="12"/>
        <rFont val="宋体"/>
        <charset val="134"/>
      </rPr>
      <t>年预算支出数</t>
    </r>
  </si>
  <si>
    <t>收支结余</t>
  </si>
  <si>
    <t>1、企业职工基本养老保险基金</t>
  </si>
  <si>
    <t>2、城乡居民基本养老保险基金</t>
  </si>
  <si>
    <t>3、城镇职工基本医疗保险基金</t>
  </si>
  <si>
    <t>4、机关养老保险基金</t>
  </si>
  <si>
    <t>5、新型农村合作医疗基金</t>
  </si>
  <si>
    <t>6、城镇居民基本医疗保险基金</t>
  </si>
  <si>
    <t>7、工伤保险基金</t>
  </si>
  <si>
    <t>8、失业保险基金</t>
  </si>
  <si>
    <t>9、生育保险基金</t>
  </si>
</sst>
</file>

<file path=xl/styles.xml><?xml version="1.0" encoding="utf-8"?>
<styleSheet xmlns="http://schemas.openxmlformats.org/spreadsheetml/2006/main">
  <numFmts count="26">
    <numFmt numFmtId="176" formatCode="0.0_ "/>
    <numFmt numFmtId="177" formatCode="0_ "/>
    <numFmt numFmtId="178" formatCode="#,##0.00_);[Red]\(#,##0.00\)"/>
    <numFmt numFmtId="179" formatCode="#\ ??/??"/>
    <numFmt numFmtId="180" formatCode="#,##0.00_ "/>
    <numFmt numFmtId="44" formatCode="_ &quot;￥&quot;* #,##0.00_ ;_ &quot;￥&quot;* \-#,##0.00_ ;_ &quot;￥&quot;* &quot;-&quot;??_ ;_ @_ "/>
    <numFmt numFmtId="181" formatCode="&quot;$&quot;\ #,##0_-;[Red]&quot;$&quot;\ #,##0\-"/>
    <numFmt numFmtId="182" formatCode="&quot;$&quot;#,##0.00_);[Red]\(&quot;$&quot;#,##0.00\)"/>
    <numFmt numFmtId="183" formatCode="\$#,##0;\(\$#,##0\)"/>
    <numFmt numFmtId="184" formatCode="_-&quot;$&quot;\ * #,##0_-;_-&quot;$&quot;\ * #,##0\-;_-&quot;$&quot;\ * &quot;-&quot;_-;_-@_-"/>
    <numFmt numFmtId="185" formatCode="_-&quot;$&quot;\ * #,##0.00_-;_-&quot;$&quot;\ * #,##0.00\-;_-&quot;$&quot;\ * &quot;-&quot;??_-;_-@_-"/>
    <numFmt numFmtId="186" formatCode="&quot;$&quot;#,##0_);[Red]\(&quot;$&quot;#,##0\)"/>
    <numFmt numFmtId="187" formatCode="#,##0.0_);\(#,##0.0\)"/>
    <numFmt numFmtId="188" formatCode="_(&quot;$&quot;* #,##0.00_);_(&quot;$&quot;* \(#,##0.00\);_(&quot;$&quot;* &quot;-&quot;??_);_(@_)"/>
    <numFmt numFmtId="189" formatCode="0.00_ "/>
    <numFmt numFmtId="190" formatCode="_-* #,##0.00_-;\-* #,##0.00_-;_-* &quot;-&quot;??_-;_-@_-"/>
    <numFmt numFmtId="191" formatCode="&quot;$&quot;\ #,##0.00_-;[Red]&quot;$&quot;\ #,##0.00\-"/>
    <numFmt numFmtId="42" formatCode="_ &quot;￥&quot;* #,##0_ ;_ &quot;￥&quot;* \-#,##0_ ;_ &quot;￥&quot;* &quot;-&quot;_ ;_ @_ "/>
    <numFmt numFmtId="192" formatCode="#,##0;\(#,##0\)"/>
    <numFmt numFmtId="43" formatCode="_ * #,##0.00_ ;_ * \-#,##0.00_ ;_ * &quot;-&quot;??_ ;_ @_ "/>
    <numFmt numFmtId="41" formatCode="_ * #,##0_ ;_ * \-#,##0_ ;_ * &quot;-&quot;_ ;_ @_ "/>
    <numFmt numFmtId="193" formatCode="\$#,##0.00;\(\$#,##0.00\)"/>
    <numFmt numFmtId="194" formatCode="_(&quot;$&quot;* #,##0_);_(&quot;$&quot;* \(#,##0\);_(&quot;$&quot;* &quot;-&quot;_);_(@_)"/>
    <numFmt numFmtId="195" formatCode="yy\.mm\.dd"/>
    <numFmt numFmtId="196" formatCode="0_ ;[Red]\-0\ "/>
    <numFmt numFmtId="197" formatCode="_-* #,##0_-;\-* #,##0_-;_-* &quot;-&quot;_-;_-@_-"/>
  </numFmts>
  <fonts count="87">
    <font>
      <sz val="11"/>
      <color theme="1"/>
      <name val="宋体"/>
      <charset val="134"/>
      <scheme val="minor"/>
    </font>
    <font>
      <sz val="12"/>
      <name val="宋体"/>
      <charset val="134"/>
    </font>
    <font>
      <b/>
      <sz val="12"/>
      <name val="宋体"/>
      <charset val="134"/>
    </font>
    <font>
      <b/>
      <sz val="18"/>
      <name val="宋体"/>
      <charset val="134"/>
    </font>
    <font>
      <sz val="10"/>
      <name val="Arial"/>
      <charset val="134"/>
    </font>
    <font>
      <sz val="10"/>
      <name val="宋体"/>
      <charset val="134"/>
    </font>
    <font>
      <sz val="20"/>
      <name val="华文中宋"/>
      <charset val="134"/>
    </font>
    <font>
      <b/>
      <sz val="11"/>
      <name val="宋体"/>
      <charset val="134"/>
    </font>
    <font>
      <sz val="9"/>
      <name val="宋体"/>
      <charset val="134"/>
    </font>
    <font>
      <b/>
      <sz val="10"/>
      <name val="宋体"/>
      <charset val="134"/>
    </font>
    <font>
      <sz val="12"/>
      <name val="黑体"/>
      <charset val="134"/>
    </font>
    <font>
      <sz val="12"/>
      <color indexed="8"/>
      <name val="宋体"/>
      <charset val="134"/>
    </font>
    <font>
      <b/>
      <sz val="16"/>
      <name val="黑体"/>
      <charset val="134"/>
    </font>
    <font>
      <sz val="11"/>
      <name val="宋体"/>
      <charset val="134"/>
    </font>
    <font>
      <sz val="11"/>
      <color indexed="10"/>
      <name val="宋体"/>
      <charset val="134"/>
    </font>
    <font>
      <sz val="11"/>
      <color indexed="8"/>
      <name val="宋体"/>
      <charset val="134"/>
    </font>
    <font>
      <sz val="16"/>
      <name val="黑体"/>
      <charset val="134"/>
    </font>
    <font>
      <b/>
      <sz val="14"/>
      <name val="宋体"/>
      <charset val="134"/>
    </font>
    <font>
      <sz val="16"/>
      <name val="宋体"/>
      <charset val="134"/>
    </font>
    <font>
      <sz val="10"/>
      <name val="Times New Roman"/>
      <charset val="134"/>
    </font>
    <font>
      <b/>
      <sz val="9"/>
      <color indexed="10"/>
      <name val="Times New Roman"/>
      <charset val="134"/>
    </font>
    <font>
      <sz val="9"/>
      <name val="Times New Roman"/>
      <charset val="134"/>
    </font>
    <font>
      <sz val="9"/>
      <color indexed="12"/>
      <name val="Times New Roman"/>
      <charset val="134"/>
    </font>
    <font>
      <sz val="12"/>
      <color indexed="10"/>
      <name val="宋体"/>
      <charset val="134"/>
    </font>
    <font>
      <sz val="9"/>
      <color indexed="10"/>
      <name val="宋体"/>
      <charset val="134"/>
    </font>
    <font>
      <sz val="10"/>
      <color indexed="10"/>
      <name val="宋体"/>
      <charset val="134"/>
    </font>
    <font>
      <sz val="12"/>
      <color theme="1"/>
      <name val="宋体"/>
      <charset val="134"/>
      <scheme val="minor"/>
    </font>
    <font>
      <sz val="7"/>
      <name val="Small Fonts"/>
      <charset val="134"/>
    </font>
    <font>
      <b/>
      <sz val="14"/>
      <name val="楷体"/>
      <charset val="134"/>
    </font>
    <font>
      <sz val="10"/>
      <name val="MS Sans Serif"/>
      <charset val="134"/>
    </font>
    <font>
      <sz val="12"/>
      <name val="Helv"/>
      <charset val="134"/>
    </font>
    <font>
      <sz val="11"/>
      <color theme="0"/>
      <name val="宋体"/>
      <charset val="134"/>
      <scheme val="minor"/>
    </font>
    <font>
      <b/>
      <sz val="12"/>
      <name val="Arial"/>
      <charset val="134"/>
    </font>
    <font>
      <sz val="8"/>
      <name val="Arial"/>
      <charset val="134"/>
    </font>
    <font>
      <sz val="12"/>
      <color indexed="9"/>
      <name val="宋体"/>
      <charset val="134"/>
    </font>
    <font>
      <b/>
      <sz val="12"/>
      <color indexed="8"/>
      <name val="宋体"/>
      <charset val="134"/>
    </font>
    <font>
      <sz val="11"/>
      <color indexed="17"/>
      <name val="宋体"/>
      <charset val="134"/>
    </font>
    <font>
      <b/>
      <sz val="9"/>
      <name val="Arial"/>
      <charset val="134"/>
    </font>
    <font>
      <sz val="10"/>
      <name val="Helv"/>
      <charset val="134"/>
    </font>
    <font>
      <b/>
      <sz val="13"/>
      <color theme="3"/>
      <name val="宋体"/>
      <charset val="134"/>
      <scheme val="minor"/>
    </font>
    <font>
      <b/>
      <sz val="18"/>
      <color theme="3"/>
      <name val="宋体"/>
      <charset val="134"/>
      <scheme val="major"/>
    </font>
    <font>
      <b/>
      <sz val="10"/>
      <name val="Tms Rmn"/>
      <charset val="134"/>
    </font>
    <font>
      <b/>
      <sz val="15"/>
      <color theme="3"/>
      <name val="宋体"/>
      <charset val="134"/>
      <scheme val="minor"/>
    </font>
    <font>
      <sz val="11"/>
      <color theme="1"/>
      <name val="宋体"/>
      <charset val="0"/>
      <scheme val="minor"/>
    </font>
    <font>
      <b/>
      <sz val="11"/>
      <color theme="3"/>
      <name val="宋体"/>
      <charset val="134"/>
      <scheme val="minor"/>
    </font>
    <font>
      <sz val="11"/>
      <color indexed="20"/>
      <name val="宋体"/>
      <charset val="134"/>
    </font>
    <font>
      <sz val="11"/>
      <color rgb="FF9C6500"/>
      <name val="宋体"/>
      <charset val="134"/>
      <scheme val="minor"/>
    </font>
    <font>
      <sz val="12"/>
      <color indexed="16"/>
      <name val="宋体"/>
      <charset val="134"/>
    </font>
    <font>
      <b/>
      <sz val="18"/>
      <color indexed="62"/>
      <name val="宋体"/>
      <charset val="134"/>
    </font>
    <font>
      <sz val="11"/>
      <color rgb="FF9C6500"/>
      <name val="宋体"/>
      <charset val="0"/>
      <scheme val="minor"/>
    </font>
    <font>
      <sz val="11"/>
      <color rgb="FFFF0000"/>
      <name val="宋体"/>
      <charset val="0"/>
      <scheme val="minor"/>
    </font>
    <font>
      <sz val="11"/>
      <color theme="0"/>
      <name val="宋体"/>
      <charset val="0"/>
      <scheme val="minor"/>
    </font>
    <font>
      <sz val="10"/>
      <name val="Geneva"/>
      <charset val="134"/>
    </font>
    <font>
      <b/>
      <sz val="11"/>
      <color rgb="FF3F3F3F"/>
      <name val="宋体"/>
      <charset val="0"/>
      <scheme val="minor"/>
    </font>
    <font>
      <b/>
      <sz val="10"/>
      <name val="MS Sans Serif"/>
      <charset val="134"/>
    </font>
    <font>
      <b/>
      <sz val="11"/>
      <color theme="0"/>
      <name val="宋体"/>
      <charset val="134"/>
      <scheme val="minor"/>
    </font>
    <font>
      <sz val="11"/>
      <color rgb="FF3F3F76"/>
      <name val="宋体"/>
      <charset val="134"/>
      <scheme val="minor"/>
    </font>
    <font>
      <i/>
      <sz val="11"/>
      <color rgb="FF7F7F7F"/>
      <name val="宋体"/>
      <charset val="134"/>
      <scheme val="minor"/>
    </font>
    <font>
      <u/>
      <sz val="12"/>
      <color indexed="36"/>
      <name val="宋体"/>
      <charset val="134"/>
    </font>
    <font>
      <b/>
      <sz val="10"/>
      <name val="Arial"/>
      <charset val="134"/>
    </font>
    <font>
      <sz val="8"/>
      <name val="Times New Roman"/>
      <charset val="134"/>
    </font>
    <font>
      <b/>
      <sz val="11"/>
      <color theme="1"/>
      <name val="宋体"/>
      <charset val="0"/>
      <scheme val="minor"/>
    </font>
    <font>
      <sz val="12"/>
      <color indexed="9"/>
      <name val="Helv"/>
      <charset val="134"/>
    </font>
    <font>
      <u/>
      <sz val="12"/>
      <color indexed="12"/>
      <name val="宋体"/>
      <charset val="134"/>
    </font>
    <font>
      <sz val="12"/>
      <name val="Times New Roman"/>
      <charset val="134"/>
    </font>
    <font>
      <sz val="11"/>
      <color indexed="8"/>
      <name val="宋体"/>
      <charset val="134"/>
      <scheme val="minor"/>
    </font>
    <font>
      <b/>
      <sz val="11"/>
      <color theme="1"/>
      <name val="宋体"/>
      <charset val="134"/>
      <scheme val="minor"/>
    </font>
    <font>
      <u/>
      <sz val="11"/>
      <color rgb="FF800080"/>
      <name val="宋体"/>
      <charset val="0"/>
      <scheme val="minor"/>
    </font>
    <font>
      <i/>
      <sz val="11"/>
      <color rgb="FF7F7F7F"/>
      <name val="宋体"/>
      <charset val="0"/>
      <scheme val="minor"/>
    </font>
    <font>
      <b/>
      <sz val="11"/>
      <color rgb="FFFA7D00"/>
      <name val="宋体"/>
      <charset val="134"/>
      <scheme val="minor"/>
    </font>
    <font>
      <sz val="11"/>
      <color rgb="FF9C0006"/>
      <name val="宋体"/>
      <charset val="134"/>
      <scheme val="minor"/>
    </font>
    <font>
      <sz val="10"/>
      <name val="楷体"/>
      <charset val="134"/>
    </font>
    <font>
      <b/>
      <sz val="11"/>
      <color rgb="FFFFFFFF"/>
      <name val="宋体"/>
      <charset val="0"/>
      <scheme val="minor"/>
    </font>
    <font>
      <b/>
      <sz val="11"/>
      <color rgb="FFFA7D00"/>
      <name val="宋体"/>
      <charset val="0"/>
      <scheme val="minor"/>
    </font>
    <font>
      <u/>
      <sz val="11"/>
      <color rgb="FF0000FF"/>
      <name val="宋体"/>
      <charset val="0"/>
      <scheme val="minor"/>
    </font>
    <font>
      <sz val="11"/>
      <color rgb="FFFA7D00"/>
      <name val="宋体"/>
      <charset val="134"/>
      <scheme val="minor"/>
    </font>
    <font>
      <b/>
      <sz val="11"/>
      <color rgb="FF3F3F3F"/>
      <name val="宋体"/>
      <charset val="134"/>
      <scheme val="minor"/>
    </font>
    <font>
      <b/>
      <sz val="18"/>
      <color theme="3"/>
      <name val="宋体"/>
      <charset val="134"/>
      <scheme val="minor"/>
    </font>
    <font>
      <sz val="11"/>
      <color rgb="FF006100"/>
      <name val="宋体"/>
      <charset val="134"/>
      <scheme val="minor"/>
    </font>
    <font>
      <sz val="12"/>
      <color indexed="17"/>
      <name val="宋体"/>
      <charset val="134"/>
    </font>
    <font>
      <sz val="11"/>
      <color rgb="FF3F3F76"/>
      <name val="宋体"/>
      <charset val="0"/>
      <scheme val="minor"/>
    </font>
    <font>
      <sz val="11"/>
      <color rgb="FFFF0000"/>
      <name val="宋体"/>
      <charset val="134"/>
      <scheme val="minor"/>
    </font>
    <font>
      <sz val="10"/>
      <color indexed="8"/>
      <name val="MS Sans Serif"/>
      <charset val="134"/>
    </font>
    <font>
      <sz val="11"/>
      <color rgb="FF9C0006"/>
      <name val="宋体"/>
      <charset val="0"/>
      <scheme val="minor"/>
    </font>
    <font>
      <sz val="11"/>
      <color rgb="FF006100"/>
      <name val="宋体"/>
      <charset val="0"/>
      <scheme val="minor"/>
    </font>
    <font>
      <sz val="11"/>
      <color rgb="FFFA7D00"/>
      <name val="宋体"/>
      <charset val="0"/>
      <scheme val="minor"/>
    </font>
    <font>
      <sz val="9"/>
      <name val="宋体"/>
      <charset val="134"/>
    </font>
  </fonts>
  <fills count="6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24"/>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indexed="31"/>
        <bgColor indexed="31"/>
      </patternFill>
    </fill>
    <fill>
      <patternFill patternType="solid">
        <fgColor indexed="15"/>
        <bgColor indexed="64"/>
      </patternFill>
    </fill>
    <fill>
      <patternFill patternType="solid">
        <fgColor theme="6"/>
        <bgColor indexed="64"/>
      </patternFill>
    </fill>
    <fill>
      <patternFill patternType="solid">
        <fgColor indexed="52"/>
        <bgColor indexed="52"/>
      </patternFill>
    </fill>
    <fill>
      <patternFill patternType="lightUp">
        <fgColor indexed="9"/>
        <bgColor indexed="22"/>
      </patternFill>
    </fill>
    <fill>
      <patternFill patternType="solid">
        <fgColor theme="8"/>
        <bgColor indexed="64"/>
      </patternFill>
    </fill>
    <fill>
      <patternFill patternType="solid">
        <fgColor indexed="27"/>
        <bgColor indexed="27"/>
      </patternFill>
    </fill>
    <fill>
      <patternFill patternType="lightUp">
        <fgColor indexed="9"/>
        <bgColor indexed="29"/>
      </patternFill>
    </fill>
    <fill>
      <patternFill patternType="solid">
        <fgColor theme="5" tint="0.799981688894314"/>
        <bgColor indexed="64"/>
      </patternFill>
    </fill>
    <fill>
      <patternFill patternType="solid">
        <fgColor indexed="22"/>
        <bgColor indexed="22"/>
      </patternFill>
    </fill>
    <fill>
      <patternFill patternType="gray0625"/>
    </fill>
    <fill>
      <patternFill patternType="solid">
        <fgColor theme="8" tint="0.599993896298105"/>
        <bgColor indexed="64"/>
      </patternFill>
    </fill>
    <fill>
      <patternFill patternType="solid">
        <fgColor indexed="42"/>
        <bgColor indexed="42"/>
      </patternFill>
    </fill>
    <fill>
      <patternFill patternType="solid">
        <fgColor indexed="26"/>
        <bgColor indexed="26"/>
      </patternFill>
    </fill>
    <fill>
      <patternFill patternType="solid">
        <fgColor indexed="44"/>
        <bgColor indexed="4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indexed="45"/>
        <bgColor indexed="64"/>
      </patternFill>
    </fill>
    <fill>
      <patternFill patternType="solid">
        <fgColor theme="8" tint="0.799981688894314"/>
        <bgColor indexed="64"/>
      </patternFill>
    </fill>
    <fill>
      <patternFill patternType="solid">
        <fgColor rgb="FFFFEB9C"/>
        <bgColor indexed="64"/>
      </patternFill>
    </fill>
    <fill>
      <patternFill patternType="solid">
        <fgColor indexed="45"/>
        <bgColor indexed="45"/>
      </patternFill>
    </fill>
    <fill>
      <patternFill patternType="solid">
        <fgColor indexed="47"/>
        <bgColor indexed="47"/>
      </patternFill>
    </fill>
    <fill>
      <patternFill patternType="solid">
        <fgColor theme="6"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indexed="49"/>
        <bgColor indexed="49"/>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indexed="54"/>
        <bgColor indexed="54"/>
      </patternFill>
    </fill>
    <fill>
      <patternFill patternType="mediumGray">
        <fgColor indexed="22"/>
      </patternFill>
    </fill>
    <fill>
      <patternFill patternType="solid">
        <fgColor theme="5" tint="0.599993896298105"/>
        <bgColor indexed="64"/>
      </patternFill>
    </fill>
    <fill>
      <patternFill patternType="solid">
        <fgColor theme="9"/>
        <bgColor indexed="64"/>
      </patternFill>
    </fill>
    <fill>
      <patternFill patternType="solid">
        <fgColor indexed="55"/>
        <bgColor indexed="55"/>
      </patternFill>
    </fill>
    <fill>
      <patternFill patternType="solid">
        <fgColor theme="9" tint="0.399975585192419"/>
        <bgColor indexed="64"/>
      </patternFill>
    </fill>
    <fill>
      <patternFill patternType="solid">
        <fgColor indexed="12"/>
        <bgColor indexed="64"/>
      </patternFill>
    </fill>
    <fill>
      <patternFill patternType="solid">
        <fgColor indexed="25"/>
        <bgColor indexed="25"/>
      </patternFill>
    </fill>
    <fill>
      <patternFill patternType="solid">
        <fgColor theme="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rgb="FFC6EFCE"/>
        <bgColor indexed="64"/>
      </patternFill>
    </fill>
    <fill>
      <patternFill patternType="solid">
        <fgColor indexed="26"/>
        <bgColor indexed="64"/>
      </patternFill>
    </fill>
    <fill>
      <patternFill patternType="lightUp">
        <fgColor indexed="9"/>
        <bgColor indexed="55"/>
      </patternFill>
    </fill>
  </fills>
  <borders count="2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diagonal/>
    </border>
    <border>
      <left/>
      <right style="thin">
        <color auto="true"/>
      </right>
      <top/>
      <bottom style="thin">
        <color auto="true"/>
      </bottom>
      <diagonal/>
    </border>
    <border>
      <left/>
      <right/>
      <top/>
      <bottom style="thick">
        <color theme="4" tint="0.499984740745262"/>
      </bottom>
      <diagonal/>
    </border>
    <border>
      <left/>
      <right/>
      <top style="medium">
        <color auto="true"/>
      </top>
      <bottom style="medium">
        <color auto="true"/>
      </bottom>
      <diagonal/>
    </border>
    <border>
      <left/>
      <right/>
      <top/>
      <bottom style="medium">
        <color theme="4"/>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auto="true"/>
      </bottom>
      <diagonal/>
    </border>
    <border>
      <left/>
      <right/>
      <top/>
      <bottom style="double">
        <color rgb="FFFF8001"/>
      </bottom>
      <diagonal/>
    </border>
    <border>
      <left/>
      <right/>
      <top/>
      <bottom style="medium">
        <color theme="4" tint="0.499984740745262"/>
      </bottom>
      <diagonal/>
    </border>
  </borders>
  <cellStyleXfs count="496">
    <xf numFmtId="0" fontId="0" fillId="0" borderId="0">
      <alignment vertical="center"/>
    </xf>
    <xf numFmtId="0" fontId="65" fillId="43" borderId="18" applyNumberFormat="false" applyFont="false" applyAlignment="false" applyProtection="false">
      <alignment vertical="center"/>
    </xf>
    <xf numFmtId="43" fontId="4" fillId="0" borderId="0" applyFont="false" applyFill="false" applyBorder="false" applyAlignment="false" applyProtection="false"/>
    <xf numFmtId="0" fontId="31" fillId="59" borderId="0" applyNumberFormat="false" applyBorder="false" applyAlignment="false" applyProtection="false">
      <alignment vertical="center"/>
    </xf>
    <xf numFmtId="4" fontId="29" fillId="0" borderId="0" applyFont="false" applyFill="false" applyBorder="false" applyAlignment="false" applyProtection="false"/>
    <xf numFmtId="197" fontId="1" fillId="0" borderId="0" applyFont="false" applyFill="false" applyBorder="false" applyAlignment="false" applyProtection="false"/>
    <xf numFmtId="0" fontId="57" fillId="0" borderId="0" applyNumberFormat="false" applyFill="false" applyBorder="false" applyAlignment="false" applyProtection="false">
      <alignment vertical="center"/>
    </xf>
    <xf numFmtId="0" fontId="36" fillId="6"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66" fillId="0" borderId="22" applyNumberFormat="false" applyFill="false" applyAlignment="false" applyProtection="false">
      <alignment vertical="center"/>
    </xf>
    <xf numFmtId="0" fontId="36" fillId="6" borderId="0" applyNumberFormat="false" applyBorder="false" applyAlignment="false" applyProtection="false">
      <alignment vertical="center"/>
    </xf>
    <xf numFmtId="0" fontId="63" fillId="0" borderId="0" applyNumberFormat="false" applyFill="false" applyBorder="false" applyAlignment="false" applyProtection="false">
      <alignment vertical="top"/>
      <protection locked="false"/>
    </xf>
    <xf numFmtId="0" fontId="1" fillId="0" borderId="0">
      <alignment vertical="center"/>
    </xf>
    <xf numFmtId="0" fontId="1" fillId="0" borderId="0">
      <alignment vertical="center"/>
    </xf>
    <xf numFmtId="0" fontId="1" fillId="0" borderId="0">
      <alignment vertical="center"/>
    </xf>
    <xf numFmtId="0" fontId="36" fillId="6" borderId="0" applyNumberFormat="false" applyBorder="false" applyAlignment="false" applyProtection="false">
      <alignment vertical="center"/>
    </xf>
    <xf numFmtId="0" fontId="1" fillId="0" borderId="0">
      <alignment vertical="center"/>
    </xf>
    <xf numFmtId="0" fontId="1" fillId="0" borderId="0">
      <alignment vertical="center"/>
    </xf>
    <xf numFmtId="0" fontId="1" fillId="0" borderId="0"/>
    <xf numFmtId="0" fontId="31" fillId="49" borderId="0" applyNumberFormat="false" applyBorder="false" applyAlignment="false" applyProtection="false">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31" fillId="49" borderId="0" applyNumberFormat="false" applyBorder="false" applyAlignment="false" applyProtection="false">
      <alignment vertical="center"/>
    </xf>
    <xf numFmtId="0" fontId="0" fillId="0" borderId="0">
      <alignment vertical="center"/>
    </xf>
    <xf numFmtId="0" fontId="1" fillId="0" borderId="0"/>
    <xf numFmtId="0" fontId="1" fillId="0" borderId="0"/>
    <xf numFmtId="0" fontId="1" fillId="0" borderId="0"/>
    <xf numFmtId="0" fontId="1" fillId="0" borderId="0"/>
    <xf numFmtId="0" fontId="79" fillId="22" borderId="0" applyNumberFormat="false" applyBorder="false" applyAlignment="false" applyProtection="false"/>
    <xf numFmtId="0" fontId="1" fillId="0" borderId="0"/>
    <xf numFmtId="0" fontId="31" fillId="15" borderId="0" applyNumberFormat="false" applyBorder="false" applyAlignment="false" applyProtection="false">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6" fillId="45" borderId="21" applyNumberFormat="false" applyAlignment="false" applyProtection="false">
      <alignment vertical="center"/>
    </xf>
    <xf numFmtId="0" fontId="1" fillId="0" borderId="0">
      <alignment vertical="center"/>
    </xf>
    <xf numFmtId="0" fontId="36" fillId="6" borderId="0" applyNumberFormat="false" applyBorder="false" applyAlignment="false" applyProtection="false">
      <alignment vertical="center"/>
    </xf>
    <xf numFmtId="0" fontId="1" fillId="0" borderId="0"/>
    <xf numFmtId="0" fontId="71" fillId="0" borderId="12" applyNumberFormat="false" applyFill="false" applyProtection="false">
      <alignment horizontal="left"/>
    </xf>
    <xf numFmtId="0" fontId="1" fillId="0" borderId="0"/>
    <xf numFmtId="0" fontId="1" fillId="0" borderId="0"/>
    <xf numFmtId="0" fontId="1" fillId="0" borderId="0"/>
    <xf numFmtId="0" fontId="1" fillId="0" borderId="0"/>
    <xf numFmtId="0" fontId="31" fillId="39" borderId="0" applyNumberFormat="false" applyBorder="false" applyAlignment="false" applyProtection="false">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6" fillId="6" borderId="0" applyNumberFormat="false" applyBorder="false" applyAlignment="false" applyProtection="false">
      <alignment vertical="center"/>
    </xf>
    <xf numFmtId="0" fontId="1" fillId="0" borderId="0">
      <alignment vertical="center"/>
    </xf>
    <xf numFmtId="0" fontId="1" fillId="0" borderId="0">
      <alignment vertical="center"/>
    </xf>
    <xf numFmtId="0" fontId="75" fillId="0" borderId="24" applyNumberFormat="false" applyFill="false" applyAlignment="false" applyProtection="false">
      <alignment vertical="center"/>
    </xf>
    <xf numFmtId="0" fontId="4" fillId="0" borderId="0"/>
    <xf numFmtId="0" fontId="1" fillId="0" borderId="0"/>
    <xf numFmtId="0" fontId="36" fillId="6" borderId="0" applyNumberFormat="false" applyBorder="false" applyAlignment="false" applyProtection="false">
      <alignment vertical="center"/>
    </xf>
    <xf numFmtId="0" fontId="0" fillId="0" borderId="0">
      <alignment vertical="center"/>
    </xf>
    <xf numFmtId="0" fontId="1" fillId="0" borderId="0"/>
    <xf numFmtId="3" fontId="59" fillId="0" borderId="0" applyNumberFormat="false" applyFill="false" applyBorder="false" applyAlignment="false" applyProtection="false"/>
    <xf numFmtId="0" fontId="58" fillId="0" borderId="0" applyNumberFormat="false" applyFill="false" applyBorder="false" applyAlignment="false" applyProtection="false">
      <alignment vertical="top"/>
      <protection locked="false"/>
    </xf>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xf numFmtId="0" fontId="36" fillId="6" borderId="0" applyNumberFormat="false" applyBorder="false" applyAlignment="false" applyProtection="false">
      <alignment vertical="center"/>
    </xf>
    <xf numFmtId="0" fontId="1" fillId="0" borderId="0">
      <alignment vertical="center"/>
    </xf>
    <xf numFmtId="0" fontId="1" fillId="0" borderId="0">
      <alignment vertical="center"/>
    </xf>
    <xf numFmtId="0" fontId="8" fillId="0" borderId="0"/>
    <xf numFmtId="0" fontId="36" fillId="6" borderId="0" applyNumberFormat="false" applyBorder="false" applyAlignment="false" applyProtection="false">
      <alignment vertical="center"/>
    </xf>
    <xf numFmtId="0" fontId="1" fillId="0" borderId="0"/>
    <xf numFmtId="0" fontId="1" fillId="0" borderId="0"/>
    <xf numFmtId="0" fontId="8" fillId="0" borderId="0"/>
    <xf numFmtId="0" fontId="8" fillId="0" borderId="0"/>
    <xf numFmtId="0" fontId="55" fillId="44" borderId="19" applyNumberFormat="false" applyAlignment="false" applyProtection="false">
      <alignment vertical="center"/>
    </xf>
    <xf numFmtId="0" fontId="0" fillId="0" borderId="0">
      <alignment vertical="center"/>
    </xf>
    <xf numFmtId="0" fontId="45" fillId="29"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0" fillId="43" borderId="18" applyNumberFormat="false" applyFont="false" applyAlignment="false" applyProtection="false">
      <alignment vertical="center"/>
    </xf>
    <xf numFmtId="0" fontId="45" fillId="29" borderId="0" applyNumberFormat="false" applyBorder="false" applyAlignment="false" applyProtection="false">
      <alignment vertical="center"/>
    </xf>
    <xf numFmtId="0" fontId="57" fillId="0" borderId="0" applyNumberFormat="false" applyFill="false" applyBorder="false" applyAlignment="false" applyProtection="false">
      <alignment vertical="center"/>
    </xf>
    <xf numFmtId="0" fontId="70" fillId="57" borderId="0" applyNumberFormat="false" applyBorder="false" applyAlignment="false" applyProtection="false">
      <alignment vertical="center"/>
    </xf>
    <xf numFmtId="0" fontId="71" fillId="0" borderId="12" applyNumberFormat="false" applyFill="false" applyProtection="false">
      <alignment horizontal="center"/>
    </xf>
    <xf numFmtId="0" fontId="48" fillId="0" borderId="0" applyNumberFormat="false" applyFill="false" applyBorder="false" applyAlignment="false" applyProtection="false"/>
    <xf numFmtId="0" fontId="1" fillId="0" borderId="0"/>
    <xf numFmtId="0" fontId="44" fillId="0" borderId="0" applyNumberFormat="false" applyFill="false" applyBorder="false" applyAlignment="false" applyProtection="false">
      <alignment vertical="center"/>
    </xf>
    <xf numFmtId="0" fontId="36" fillId="6"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1" fillId="0" borderId="0"/>
    <xf numFmtId="0" fontId="44" fillId="0" borderId="0" applyNumberFormat="false" applyFill="false" applyBorder="false" applyAlignment="false" applyProtection="false">
      <alignment vertical="center"/>
    </xf>
    <xf numFmtId="0" fontId="45" fillId="29" borderId="0" applyNumberFormat="false" applyBorder="false" applyAlignment="false" applyProtection="false">
      <alignment vertical="center"/>
    </xf>
    <xf numFmtId="0" fontId="1" fillId="0" borderId="0"/>
    <xf numFmtId="0" fontId="1" fillId="0" borderId="0">
      <alignment vertical="center"/>
    </xf>
    <xf numFmtId="0" fontId="44" fillId="0" borderId="16" applyNumberFormat="false" applyFill="false" applyAlignment="false" applyProtection="false">
      <alignment vertical="center"/>
    </xf>
    <xf numFmtId="0" fontId="1" fillId="0" borderId="0">
      <alignment vertical="center"/>
    </xf>
    <xf numFmtId="0" fontId="1" fillId="0" borderId="0">
      <alignment vertical="center"/>
    </xf>
    <xf numFmtId="0" fontId="42" fillId="0" borderId="20" applyNumberFormat="false" applyFill="false" applyAlignment="false" applyProtection="false">
      <alignment vertical="center"/>
    </xf>
    <xf numFmtId="0" fontId="1" fillId="0" borderId="0">
      <alignment vertical="center"/>
    </xf>
    <xf numFmtId="0" fontId="45" fillId="29"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31" fillId="59"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9" fontId="1" fillId="0" borderId="0" applyFont="false" applyFill="false" applyBorder="false" applyAlignment="false" applyProtection="false">
      <alignment vertical="center"/>
    </xf>
    <xf numFmtId="9" fontId="1" fillId="0" borderId="0" applyFont="false" applyFill="false" applyBorder="false" applyAlignment="false" applyProtection="false">
      <alignment vertical="center"/>
    </xf>
    <xf numFmtId="9" fontId="1" fillId="0" borderId="0" applyFont="false" applyFill="false" applyBorder="false" applyAlignment="false" applyProtection="false">
      <alignment vertical="center"/>
    </xf>
    <xf numFmtId="0" fontId="41" fillId="20" borderId="6">
      <protection locked="false"/>
    </xf>
    <xf numFmtId="0" fontId="55" fillId="44" borderId="19" applyNumberFormat="false" applyAlignment="false" applyProtection="false">
      <alignment vertical="center"/>
    </xf>
    <xf numFmtId="0" fontId="4" fillId="0" borderId="7" applyNumberFormat="false" applyFill="false" applyProtection="false">
      <alignment horizontal="right"/>
    </xf>
    <xf numFmtId="0" fontId="1" fillId="0" borderId="0">
      <alignment vertical="center"/>
    </xf>
    <xf numFmtId="0" fontId="31" fillId="39" borderId="0" applyNumberFormat="false" applyBorder="false" applyAlignment="false" applyProtection="false">
      <alignment vertical="center"/>
    </xf>
    <xf numFmtId="0" fontId="41" fillId="20" borderId="6">
      <protection locked="false"/>
    </xf>
    <xf numFmtId="0" fontId="1" fillId="0" borderId="0"/>
    <xf numFmtId="0" fontId="54" fillId="0" borderId="0" applyNumberFormat="false" applyFill="false" applyBorder="false" applyAlignment="false" applyProtection="false"/>
    <xf numFmtId="0" fontId="1" fillId="0" borderId="0">
      <alignment vertical="center"/>
    </xf>
    <xf numFmtId="0" fontId="29" fillId="47" borderId="0" applyNumberFormat="false" applyFont="false" applyBorder="false" applyAlignment="false" applyProtection="false"/>
    <xf numFmtId="0" fontId="1" fillId="0" borderId="0">
      <alignment vertical="center"/>
    </xf>
    <xf numFmtId="0" fontId="1" fillId="0" borderId="0"/>
    <xf numFmtId="0" fontId="1" fillId="0" borderId="0"/>
    <xf numFmtId="0" fontId="1" fillId="0" borderId="0">
      <alignment vertical="center"/>
    </xf>
    <xf numFmtId="15" fontId="29" fillId="0" borderId="0" applyFont="false" applyFill="false" applyBorder="false" applyAlignment="false" applyProtection="false"/>
    <xf numFmtId="179" fontId="4" fillId="0" borderId="0" applyFont="false" applyFill="false" applyProtection="false"/>
    <xf numFmtId="0" fontId="1" fillId="0" borderId="0">
      <alignment vertical="center"/>
    </xf>
    <xf numFmtId="9" fontId="38" fillId="0" borderId="0" applyFont="false" applyFill="false" applyBorder="false" applyAlignment="false" applyProtection="false"/>
    <xf numFmtId="14" fontId="60" fillId="0" borderId="0">
      <alignment horizontal="center" wrapText="true"/>
      <protection locked="false"/>
    </xf>
    <xf numFmtId="0" fontId="1" fillId="0" borderId="0">
      <alignment vertical="center"/>
    </xf>
    <xf numFmtId="0" fontId="1" fillId="0" borderId="0"/>
    <xf numFmtId="0" fontId="1" fillId="0" borderId="0">
      <alignment vertical="center"/>
    </xf>
    <xf numFmtId="0" fontId="1" fillId="0" borderId="0">
      <alignment vertical="center"/>
    </xf>
    <xf numFmtId="0" fontId="0" fillId="58" borderId="0" applyNumberFormat="false" applyBorder="false" applyAlignment="false" applyProtection="false">
      <alignment vertical="center"/>
    </xf>
    <xf numFmtId="0" fontId="51" fillId="59" borderId="0" applyNumberFormat="false" applyBorder="false" applyAlignment="false" applyProtection="false">
      <alignment vertical="center"/>
    </xf>
    <xf numFmtId="0" fontId="48" fillId="0" borderId="0" applyNumberFormat="false" applyFill="false" applyBorder="false" applyAlignment="false" applyProtection="false"/>
    <xf numFmtId="0" fontId="31" fillId="28" borderId="0" applyNumberFormat="false" applyBorder="false" applyAlignment="false" applyProtection="false">
      <alignment vertical="center"/>
    </xf>
    <xf numFmtId="0" fontId="11" fillId="23" borderId="0" applyNumberFormat="false" applyBorder="false" applyAlignment="false" applyProtection="false"/>
    <xf numFmtId="0" fontId="70" fillId="57" borderId="0" applyNumberFormat="false" applyBorder="false" applyAlignment="false" applyProtection="false">
      <alignment vertical="center"/>
    </xf>
    <xf numFmtId="0" fontId="0" fillId="58" borderId="0" applyNumberFormat="false" applyBorder="false" applyAlignment="false" applyProtection="false">
      <alignment vertical="center"/>
    </xf>
    <xf numFmtId="0" fontId="1" fillId="0" borderId="0">
      <alignment vertical="center"/>
    </xf>
    <xf numFmtId="0" fontId="36" fillId="6" borderId="0" applyNumberFormat="false" applyBorder="false" applyAlignment="false" applyProtection="false">
      <alignment vertical="center"/>
    </xf>
    <xf numFmtId="0" fontId="40" fillId="0" borderId="0" applyNumberFormat="false" applyFill="false" applyBorder="false" applyAlignment="false" applyProtection="false">
      <alignment vertical="center"/>
    </xf>
    <xf numFmtId="0" fontId="1" fillId="0" borderId="0"/>
    <xf numFmtId="0" fontId="36" fillId="6" borderId="0" applyNumberFormat="false" applyBorder="false" applyAlignment="false" applyProtection="false">
      <alignment vertical="center"/>
    </xf>
    <xf numFmtId="0" fontId="78" fillId="60"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43" fontId="4" fillId="0" borderId="0" applyFont="false" applyFill="false" applyBorder="false" applyAlignment="false" applyProtection="false"/>
    <xf numFmtId="0" fontId="64" fillId="0" borderId="0"/>
    <xf numFmtId="0" fontId="46" fillId="31" borderId="0" applyNumberFormat="false" applyBorder="false" applyAlignment="false" applyProtection="false">
      <alignment vertical="center"/>
    </xf>
    <xf numFmtId="0" fontId="1" fillId="0" borderId="0">
      <alignment vertical="center"/>
    </xf>
    <xf numFmtId="0" fontId="1" fillId="0" borderId="0">
      <alignment vertical="center"/>
    </xf>
    <xf numFmtId="0" fontId="4" fillId="0" borderId="0"/>
    <xf numFmtId="0" fontId="36" fillId="6" borderId="0" applyNumberFormat="false" applyBorder="false" applyAlignment="false" applyProtection="false">
      <alignment vertical="center"/>
    </xf>
    <xf numFmtId="0" fontId="1" fillId="0" borderId="0"/>
    <xf numFmtId="0" fontId="36" fillId="6" borderId="0" applyNumberFormat="false" applyBorder="false" applyAlignment="false" applyProtection="false">
      <alignment vertical="center"/>
    </xf>
    <xf numFmtId="0" fontId="0" fillId="0" borderId="0">
      <alignment vertical="center"/>
    </xf>
    <xf numFmtId="0" fontId="0" fillId="18" borderId="0" applyNumberFormat="false" applyBorder="false" applyAlignment="false" applyProtection="false">
      <alignment vertical="center"/>
    </xf>
    <xf numFmtId="0" fontId="1" fillId="0" borderId="0">
      <alignment vertical="center"/>
    </xf>
    <xf numFmtId="0" fontId="0" fillId="30" borderId="0" applyNumberFormat="false" applyBorder="false" applyAlignment="false" applyProtection="false">
      <alignment vertical="center"/>
    </xf>
    <xf numFmtId="0" fontId="11" fillId="23" borderId="0" applyNumberFormat="false" applyBorder="false" applyAlignment="false" applyProtection="false"/>
    <xf numFmtId="0" fontId="1" fillId="0" borderId="0">
      <alignment vertical="center"/>
    </xf>
    <xf numFmtId="0" fontId="11" fillId="23" borderId="0" applyNumberFormat="false" applyBorder="false" applyAlignment="false" applyProtection="false"/>
    <xf numFmtId="40" fontId="29" fillId="0" borderId="0" applyFont="false" applyFill="false" applyBorder="false" applyAlignment="false" applyProtection="false"/>
    <xf numFmtId="0" fontId="78" fillId="60"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1" fillId="0" borderId="0">
      <alignment vertical="center"/>
    </xf>
    <xf numFmtId="0" fontId="8" fillId="0" borderId="0"/>
    <xf numFmtId="0" fontId="69" fillId="42" borderId="21" applyNumberFormat="false" applyAlignment="false" applyProtection="false">
      <alignment vertical="center"/>
    </xf>
    <xf numFmtId="0" fontId="11" fillId="19" borderId="0" applyNumberFormat="false" applyBorder="false" applyAlignment="false" applyProtection="false"/>
    <xf numFmtId="0" fontId="1" fillId="0" borderId="0"/>
    <xf numFmtId="0" fontId="1" fillId="0" borderId="0">
      <alignment vertical="center"/>
    </xf>
    <xf numFmtId="0" fontId="11" fillId="19" borderId="0" applyNumberFormat="false" applyBorder="false" applyAlignment="false" applyProtection="false"/>
    <xf numFmtId="0" fontId="1" fillId="0" borderId="0">
      <alignment vertical="center"/>
    </xf>
    <xf numFmtId="0" fontId="43" fillId="41" borderId="0" applyNumberFormat="false" applyBorder="false" applyAlignment="false" applyProtection="false">
      <alignment vertical="center"/>
    </xf>
    <xf numFmtId="0" fontId="76" fillId="42" borderId="17" applyNumberFormat="false" applyAlignment="false" applyProtection="false">
      <alignment vertical="center"/>
    </xf>
    <xf numFmtId="0" fontId="34" fillId="53" borderId="0" applyNumberFormat="false" applyBorder="false" applyAlignment="false" applyProtection="false"/>
    <xf numFmtId="0" fontId="76" fillId="42" borderId="17" applyNumberFormat="false" applyAlignment="false" applyProtection="false">
      <alignment vertical="center"/>
    </xf>
    <xf numFmtId="0" fontId="34" fillId="50" borderId="0" applyNumberFormat="false" applyBorder="false" applyAlignment="false" applyProtection="false"/>
    <xf numFmtId="0" fontId="54" fillId="0" borderId="23">
      <alignment horizontal="center"/>
    </xf>
    <xf numFmtId="0" fontId="45" fillId="29" borderId="0" applyNumberFormat="false" applyBorder="false" applyAlignment="false" applyProtection="false">
      <alignment vertical="center"/>
    </xf>
    <xf numFmtId="0" fontId="1" fillId="0" borderId="0">
      <alignment vertical="center"/>
    </xf>
    <xf numFmtId="0" fontId="0" fillId="34"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64" fillId="0" borderId="0"/>
    <xf numFmtId="0" fontId="0" fillId="36" borderId="0" applyNumberFormat="false" applyBorder="false" applyAlignment="false" applyProtection="false">
      <alignment vertical="center"/>
    </xf>
    <xf numFmtId="0" fontId="0" fillId="0" borderId="0">
      <alignment vertical="center"/>
    </xf>
    <xf numFmtId="0" fontId="0" fillId="0" borderId="0">
      <alignment vertical="center"/>
    </xf>
    <xf numFmtId="0" fontId="75" fillId="0" borderId="24" applyNumberFormat="false" applyFill="false" applyAlignment="false" applyProtection="false">
      <alignment vertical="center"/>
    </xf>
    <xf numFmtId="0" fontId="81" fillId="0" borderId="0" applyNumberFormat="false" applyFill="false" applyBorder="false" applyAlignment="false" applyProtection="false">
      <alignment vertical="center"/>
    </xf>
    <xf numFmtId="0" fontId="45" fillId="29" borderId="0" applyNumberFormat="false" applyBorder="false" applyAlignment="false" applyProtection="false">
      <alignment vertical="center"/>
    </xf>
    <xf numFmtId="0" fontId="1" fillId="0" borderId="0">
      <alignment vertical="center"/>
    </xf>
    <xf numFmtId="0" fontId="39" fillId="0" borderId="13" applyNumberFormat="false" applyFill="false" applyAlignment="false" applyProtection="false">
      <alignment vertical="center"/>
    </xf>
    <xf numFmtId="0" fontId="31" fillId="26" borderId="0" applyNumberFormat="false" applyBorder="false" applyAlignment="false" applyProtection="false">
      <alignment vertical="center"/>
    </xf>
    <xf numFmtId="0" fontId="81" fillId="0" borderId="0" applyNumberFormat="false" applyFill="false" applyBorder="false" applyAlignment="false" applyProtection="false">
      <alignment vertical="center"/>
    </xf>
    <xf numFmtId="0" fontId="1" fillId="0" borderId="0">
      <alignment vertical="center"/>
    </xf>
    <xf numFmtId="187" fontId="62" fillId="52" borderId="0"/>
    <xf numFmtId="10" fontId="33" fillId="61" borderId="1" applyNumberFormat="false" applyBorder="false" applyAlignment="false" applyProtection="false"/>
    <xf numFmtId="0" fontId="1" fillId="0" borderId="0">
      <alignment vertical="center"/>
    </xf>
    <xf numFmtId="0" fontId="1" fillId="0" borderId="0"/>
    <xf numFmtId="0" fontId="1" fillId="0" borderId="0"/>
    <xf numFmtId="0" fontId="1" fillId="0" borderId="0">
      <alignment vertical="center"/>
    </xf>
    <xf numFmtId="0" fontId="43" fillId="38" borderId="0" applyNumberFormat="false" applyBorder="false" applyAlignment="false" applyProtection="false">
      <alignment vertical="center"/>
    </xf>
    <xf numFmtId="0" fontId="64" fillId="0" borderId="0"/>
    <xf numFmtId="0" fontId="34" fillId="50" borderId="0" applyNumberFormat="false" applyBorder="false" applyAlignment="false" applyProtection="false"/>
    <xf numFmtId="195" fontId="4" fillId="0" borderId="12" applyFill="false" applyProtection="false">
      <alignment horizontal="right"/>
    </xf>
    <xf numFmtId="0" fontId="0" fillId="40" borderId="0" applyNumberFormat="false" applyBorder="false" applyAlignment="false" applyProtection="false">
      <alignment vertical="center"/>
    </xf>
    <xf numFmtId="0" fontId="35" fillId="62" borderId="0" applyNumberFormat="false" applyBorder="false" applyAlignment="false" applyProtection="false"/>
    <xf numFmtId="0" fontId="34" fillId="46" borderId="0" applyNumberFormat="false" applyBorder="false" applyAlignment="false" applyProtection="false"/>
    <xf numFmtId="0" fontId="11" fillId="10" borderId="0" applyNumberFormat="false" applyBorder="false" applyAlignment="false" applyProtection="false"/>
    <xf numFmtId="0" fontId="4" fillId="0" borderId="0"/>
    <xf numFmtId="0" fontId="8" fillId="0" borderId="0"/>
    <xf numFmtId="0" fontId="51" fillId="56" borderId="0" applyNumberFormat="false" applyBorder="false" applyAlignment="false" applyProtection="false">
      <alignment vertical="center"/>
    </xf>
    <xf numFmtId="0" fontId="31" fillId="54" borderId="0" applyNumberFormat="false" applyBorder="false" applyAlignment="false" applyProtection="false">
      <alignment vertical="center"/>
    </xf>
    <xf numFmtId="0" fontId="1" fillId="0" borderId="0">
      <alignment vertical="center"/>
    </xf>
    <xf numFmtId="0" fontId="82" fillId="0" borderId="0"/>
    <xf numFmtId="0" fontId="51" fillId="15" borderId="0" applyNumberFormat="false" applyBorder="false" applyAlignment="false" applyProtection="false">
      <alignment vertical="center"/>
    </xf>
    <xf numFmtId="0" fontId="1" fillId="0" borderId="0">
      <alignment vertical="center"/>
    </xf>
    <xf numFmtId="0" fontId="11" fillId="23" borderId="0" applyNumberFormat="false" applyBorder="false" applyAlignment="false" applyProtection="false"/>
    <xf numFmtId="0" fontId="11" fillId="23" borderId="0" applyNumberFormat="false" applyBorder="false" applyAlignment="false" applyProtection="false"/>
    <xf numFmtId="0" fontId="36" fillId="6" borderId="0" applyNumberFormat="false" applyBorder="false" applyAlignment="false" applyProtection="false">
      <alignment vertical="center"/>
    </xf>
    <xf numFmtId="0" fontId="31" fillId="27" borderId="0" applyNumberFormat="false" applyBorder="false" applyAlignment="false" applyProtection="false">
      <alignment vertical="center"/>
    </xf>
    <xf numFmtId="0" fontId="43" fillId="55" borderId="0" applyNumberFormat="false" applyBorder="false" applyAlignment="false" applyProtection="false">
      <alignment vertical="center"/>
    </xf>
    <xf numFmtId="0" fontId="1" fillId="0" borderId="0"/>
    <xf numFmtId="0" fontId="1" fillId="0" borderId="0">
      <alignment vertical="center"/>
    </xf>
    <xf numFmtId="0" fontId="1" fillId="0" borderId="0"/>
    <xf numFmtId="0" fontId="44" fillId="0" borderId="0" applyNumberFormat="false" applyFill="false" applyBorder="false" applyAlignment="false" applyProtection="false">
      <alignment vertical="center"/>
    </xf>
    <xf numFmtId="0" fontId="39" fillId="0" borderId="15" applyNumberFormat="false" applyFill="false" applyAlignment="false" applyProtection="false">
      <alignment vertical="center"/>
    </xf>
    <xf numFmtId="0" fontId="1" fillId="0" borderId="0"/>
    <xf numFmtId="0" fontId="11" fillId="10" borderId="0" applyNumberFormat="false" applyBorder="false" applyAlignment="false" applyProtection="false"/>
    <xf numFmtId="0" fontId="1" fillId="0" borderId="0">
      <alignment vertical="center"/>
    </xf>
    <xf numFmtId="0" fontId="43" fillId="21" borderId="0" applyNumberFormat="false" applyBorder="false" applyAlignment="false" applyProtection="false">
      <alignment vertical="center"/>
    </xf>
    <xf numFmtId="0" fontId="54" fillId="0" borderId="0" applyNumberFormat="false" applyFill="false" applyBorder="false" applyAlignment="false" applyProtection="false"/>
    <xf numFmtId="0" fontId="60" fillId="0" borderId="0">
      <alignment horizontal="center" wrapText="true"/>
      <protection locked="false"/>
    </xf>
    <xf numFmtId="0" fontId="51" fillId="54"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11" fillId="33" borderId="0" applyNumberFormat="false" applyBorder="false" applyAlignment="false" applyProtection="false"/>
    <xf numFmtId="197" fontId="4" fillId="0" borderId="0" applyFont="false" applyFill="false" applyBorder="false" applyAlignment="false" applyProtection="false"/>
    <xf numFmtId="43" fontId="26" fillId="0" borderId="0" applyFont="false" applyFill="false" applyBorder="false" applyAlignment="false" applyProtection="false">
      <alignment vertical="center"/>
    </xf>
    <xf numFmtId="0" fontId="73" fillId="42" borderId="21" applyNumberFormat="false" applyAlignment="false" applyProtection="false">
      <alignment vertical="center"/>
    </xf>
    <xf numFmtId="0" fontId="83" fillId="57" borderId="0" applyNumberFormat="false" applyBorder="false" applyAlignment="false" applyProtection="false">
      <alignment vertical="center"/>
    </xf>
    <xf numFmtId="44" fontId="26" fillId="0" borderId="0" applyFont="false" applyFill="false" applyBorder="false" applyAlignment="false" applyProtection="false">
      <alignment vertical="center"/>
    </xf>
    <xf numFmtId="0" fontId="42" fillId="0" borderId="20" applyNumberFormat="false" applyFill="false" applyAlignment="false" applyProtection="false">
      <alignment vertical="center"/>
    </xf>
    <xf numFmtId="0" fontId="8" fillId="0" borderId="0"/>
    <xf numFmtId="0" fontId="31" fillId="56" borderId="0" applyNumberFormat="false" applyBorder="false" applyAlignment="false" applyProtection="false">
      <alignment vertical="center"/>
    </xf>
    <xf numFmtId="0" fontId="38" fillId="0" borderId="0"/>
    <xf numFmtId="0" fontId="1" fillId="0" borderId="0">
      <alignment vertical="center"/>
    </xf>
    <xf numFmtId="0" fontId="36" fillId="6" borderId="0" applyNumberFormat="false" applyBorder="false" applyAlignment="false" applyProtection="false">
      <alignment vertical="center"/>
    </xf>
    <xf numFmtId="0" fontId="51" fillId="27" borderId="0" applyNumberFormat="false" applyBorder="false" applyAlignment="false" applyProtection="false">
      <alignment vertical="center"/>
    </xf>
    <xf numFmtId="0" fontId="1" fillId="0" borderId="0">
      <alignment vertical="center"/>
    </xf>
    <xf numFmtId="0" fontId="11" fillId="19" borderId="0" applyNumberFormat="false" applyBorder="false" applyAlignment="false" applyProtection="false"/>
    <xf numFmtId="41" fontId="26" fillId="0" borderId="0" applyFont="false" applyFill="false" applyBorder="false" applyAlignment="false" applyProtection="false">
      <alignment vertical="center"/>
    </xf>
    <xf numFmtId="0" fontId="51" fillId="28" borderId="0" applyNumberFormat="false" applyBorder="false" applyAlignment="false" applyProtection="false">
      <alignment vertical="center"/>
    </xf>
    <xf numFmtId="0" fontId="1" fillId="0" borderId="0">
      <alignment vertical="center"/>
    </xf>
    <xf numFmtId="49" fontId="4" fillId="0" borderId="0" applyFont="false" applyFill="false" applyBorder="false" applyAlignment="false" applyProtection="false"/>
    <xf numFmtId="0" fontId="85" fillId="0" borderId="24" applyNumberFormat="false" applyFill="false" applyAlignment="false" applyProtection="false">
      <alignment vertical="center"/>
    </xf>
    <xf numFmtId="0" fontId="56" fillId="45" borderId="21" applyNumberFormat="false" applyAlignment="false" applyProtection="false">
      <alignment vertical="center"/>
    </xf>
    <xf numFmtId="0" fontId="26" fillId="43" borderId="18" applyNumberFormat="false" applyFont="false" applyAlignment="false" applyProtection="false">
      <alignment vertical="center"/>
    </xf>
    <xf numFmtId="192" fontId="19" fillId="0" borderId="0"/>
    <xf numFmtId="4" fontId="29" fillId="0" borderId="0" applyFont="false" applyFill="false" applyBorder="false" applyAlignment="false" applyProtection="false"/>
    <xf numFmtId="0" fontId="68" fillId="0" borderId="0" applyNumberFormat="false" applyFill="false" applyBorder="false" applyAlignment="false" applyProtection="false">
      <alignment vertical="center"/>
    </xf>
    <xf numFmtId="0" fontId="1" fillId="0" borderId="0">
      <alignment vertical="center"/>
    </xf>
    <xf numFmtId="0" fontId="43" fillId="34" borderId="0" applyNumberFormat="false" applyBorder="false" applyAlignment="false" applyProtection="false">
      <alignment vertical="center"/>
    </xf>
    <xf numFmtId="0" fontId="53" fillId="42" borderId="17" applyNumberFormat="false" applyAlignment="false" applyProtection="false">
      <alignment vertical="center"/>
    </xf>
    <xf numFmtId="0" fontId="80" fillId="45" borderId="21" applyNumberFormat="false" applyAlignment="false" applyProtection="false">
      <alignment vertical="center"/>
    </xf>
    <xf numFmtId="41" fontId="4" fillId="0" borderId="0" applyFont="false" applyFill="false" applyBorder="false" applyAlignment="false" applyProtection="false"/>
    <xf numFmtId="0" fontId="72" fillId="44" borderId="19" applyNumberFormat="false" applyAlignment="false" applyProtection="false">
      <alignment vertical="center"/>
    </xf>
    <xf numFmtId="0" fontId="1" fillId="0" borderId="0"/>
    <xf numFmtId="0" fontId="1" fillId="0" borderId="0">
      <alignment vertical="center"/>
    </xf>
    <xf numFmtId="0" fontId="44" fillId="0" borderId="25" applyNumberFormat="false" applyFill="false" applyAlignment="false" applyProtection="false">
      <alignment vertical="center"/>
    </xf>
    <xf numFmtId="0" fontId="74" fillId="0" borderId="0" applyNumberFormat="false" applyFill="false" applyBorder="false" applyAlignment="false" applyProtection="false">
      <alignment vertical="center"/>
    </xf>
    <xf numFmtId="38" fontId="29" fillId="0" borderId="0" applyFont="false" applyFill="false" applyBorder="false" applyAlignment="false" applyProtection="false"/>
    <xf numFmtId="0" fontId="67" fillId="0" borderId="0" applyNumberFormat="false" applyFill="false" applyBorder="false" applyAlignment="false" applyProtection="false">
      <alignment vertical="center"/>
    </xf>
    <xf numFmtId="0" fontId="0" fillId="48" borderId="0" applyNumberFormat="false" applyBorder="false" applyAlignment="false" applyProtection="false">
      <alignment vertical="center"/>
    </xf>
    <xf numFmtId="0" fontId="11" fillId="10" borderId="0" applyNumberFormat="false" applyBorder="false" applyAlignment="false" applyProtection="false"/>
    <xf numFmtId="3" fontId="29" fillId="0" borderId="0" applyFont="false" applyFill="false" applyBorder="false" applyAlignment="false" applyProtection="false"/>
    <xf numFmtId="0" fontId="0" fillId="55" borderId="0" applyNumberFormat="false" applyBorder="false" applyAlignment="false" applyProtection="false">
      <alignment vertical="center"/>
    </xf>
    <xf numFmtId="0" fontId="1" fillId="0" borderId="0">
      <alignment vertical="center"/>
    </xf>
    <xf numFmtId="0" fontId="0" fillId="41"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43" fillId="48" borderId="0" applyNumberFormat="false" applyBorder="false" applyAlignment="false" applyProtection="false">
      <alignment vertical="center"/>
    </xf>
    <xf numFmtId="0" fontId="1" fillId="0" borderId="0">
      <alignment vertical="center"/>
    </xf>
    <xf numFmtId="0" fontId="0" fillId="25" borderId="0" applyNumberFormat="false" applyBorder="false" applyAlignment="false" applyProtection="false">
      <alignment vertical="center"/>
    </xf>
    <xf numFmtId="0" fontId="52" fillId="0" borderId="0"/>
    <xf numFmtId="0" fontId="11" fillId="10" borderId="0" applyNumberFormat="false" applyBorder="false" applyAlignment="false" applyProtection="false"/>
    <xf numFmtId="0" fontId="51" fillId="26" borderId="0" applyNumberFormat="false" applyBorder="false" applyAlignment="false" applyProtection="false">
      <alignment vertical="center"/>
    </xf>
    <xf numFmtId="0" fontId="51" fillId="35" borderId="0" applyNumberFormat="false" applyBorder="false" applyAlignment="false" applyProtection="false">
      <alignment vertical="center"/>
    </xf>
    <xf numFmtId="0" fontId="51" fillId="12" borderId="0" applyNumberFormat="false" applyBorder="false" applyAlignment="false" applyProtection="false">
      <alignment vertical="center"/>
    </xf>
    <xf numFmtId="0" fontId="1" fillId="0" borderId="0">
      <alignment vertical="center"/>
    </xf>
    <xf numFmtId="0" fontId="0" fillId="41"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1" fillId="0" borderId="0"/>
    <xf numFmtId="0" fontId="43" fillId="40" borderId="0" applyNumberFormat="false" applyBorder="false" applyAlignment="false" applyProtection="false">
      <alignment vertical="center"/>
    </xf>
    <xf numFmtId="0" fontId="0" fillId="40" borderId="0" applyNumberFormat="false" applyBorder="false" applyAlignment="false" applyProtection="false">
      <alignment vertical="center"/>
    </xf>
    <xf numFmtId="0" fontId="51" fillId="51" borderId="0" applyNumberFormat="false" applyBorder="false" applyAlignment="false" applyProtection="false">
      <alignment vertical="center"/>
    </xf>
    <xf numFmtId="0" fontId="0" fillId="0" borderId="0">
      <alignment vertical="center"/>
    </xf>
    <xf numFmtId="0" fontId="69" fillId="42" borderId="21" applyNumberFormat="false" applyAlignment="false" applyProtection="false">
      <alignment vertical="center"/>
    </xf>
    <xf numFmtId="0" fontId="51" fillId="39" borderId="0" applyNumberFormat="false" applyBorder="false" applyAlignment="false" applyProtection="false">
      <alignment vertical="center"/>
    </xf>
    <xf numFmtId="0" fontId="64" fillId="0" borderId="0"/>
    <xf numFmtId="0" fontId="0" fillId="0" borderId="0">
      <alignment vertical="center"/>
    </xf>
    <xf numFmtId="0" fontId="36" fillId="6" borderId="0" applyNumberFormat="false" applyBorder="false" applyAlignment="false" applyProtection="false">
      <alignment vertical="center"/>
    </xf>
    <xf numFmtId="0" fontId="11" fillId="22" borderId="0" applyNumberFormat="false" applyBorder="false" applyAlignment="false" applyProtection="false"/>
    <xf numFmtId="0" fontId="31" fillId="35" borderId="0" applyNumberFormat="false" applyBorder="false" applyAlignment="false" applyProtection="false">
      <alignment vertical="center"/>
    </xf>
    <xf numFmtId="0" fontId="1" fillId="0" borderId="0">
      <alignment vertical="center"/>
    </xf>
    <xf numFmtId="0" fontId="50" fillId="0" borderId="0" applyNumberFormat="false" applyFill="false" applyBorder="false" applyAlignment="false" applyProtection="false">
      <alignment vertical="center"/>
    </xf>
    <xf numFmtId="0" fontId="51" fillId="49" borderId="0" applyNumberFormat="false" applyBorder="false" applyAlignment="false" applyProtection="false">
      <alignment vertical="center"/>
    </xf>
    <xf numFmtId="0" fontId="1" fillId="0" borderId="0"/>
    <xf numFmtId="0" fontId="36" fillId="6" borderId="0" applyNumberFormat="false" applyBorder="false" applyAlignment="false" applyProtection="false">
      <alignment vertical="center"/>
    </xf>
    <xf numFmtId="0" fontId="43" fillId="36" borderId="0" applyNumberFormat="false" applyBorder="false" applyAlignment="false" applyProtection="false">
      <alignment vertical="center"/>
    </xf>
    <xf numFmtId="0" fontId="0" fillId="55" borderId="0" applyNumberFormat="false" applyBorder="false" applyAlignment="false" applyProtection="false">
      <alignment vertical="center"/>
    </xf>
    <xf numFmtId="0" fontId="8" fillId="0" borderId="0"/>
    <xf numFmtId="0" fontId="43" fillId="18" borderId="0" applyNumberFormat="false" applyBorder="false" applyAlignment="false" applyProtection="false">
      <alignment vertical="center"/>
    </xf>
    <xf numFmtId="0" fontId="29" fillId="0" borderId="0"/>
    <xf numFmtId="41" fontId="4" fillId="0" borderId="0" applyFont="false" applyFill="false" applyBorder="false" applyAlignment="false" applyProtection="false"/>
    <xf numFmtId="0" fontId="0" fillId="0" borderId="0">
      <alignment vertical="center"/>
    </xf>
    <xf numFmtId="0" fontId="31" fillId="35" borderId="0" applyNumberFormat="false" applyBorder="false" applyAlignment="false" applyProtection="false">
      <alignment vertical="center"/>
    </xf>
    <xf numFmtId="0" fontId="1" fillId="0" borderId="0">
      <alignment vertical="center"/>
    </xf>
    <xf numFmtId="0" fontId="0" fillId="34"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48" fillId="0" borderId="0" applyNumberFormat="false" applyFill="false" applyBorder="false" applyAlignment="false" applyProtection="false"/>
    <xf numFmtId="191" fontId="4" fillId="0" borderId="0" applyFont="false" applyFill="false" applyBorder="false" applyAlignment="false" applyProtection="false"/>
    <xf numFmtId="0" fontId="49" fillId="31" borderId="0" applyNumberFormat="false" applyBorder="false" applyAlignment="false" applyProtection="false">
      <alignment vertical="center"/>
    </xf>
    <xf numFmtId="0" fontId="0" fillId="48" borderId="0" applyNumberFormat="false" applyBorder="false" applyAlignment="false" applyProtection="false">
      <alignment vertical="center"/>
    </xf>
    <xf numFmtId="10" fontId="4" fillId="0" borderId="0" applyFont="false" applyFill="false" applyBorder="false" applyAlignment="false" applyProtection="false"/>
    <xf numFmtId="0" fontId="11" fillId="19" borderId="0" applyNumberFormat="false" applyBorder="false" applyAlignment="false" applyProtection="false"/>
    <xf numFmtId="0" fontId="8" fillId="0" borderId="0"/>
    <xf numFmtId="0" fontId="11" fillId="23" borderId="0" applyNumberFormat="false" applyBorder="false" applyAlignment="false" applyProtection="false"/>
    <xf numFmtId="0" fontId="0" fillId="0" borderId="0">
      <alignment vertical="center"/>
    </xf>
    <xf numFmtId="184" fontId="4" fillId="0" borderId="0" applyFont="false" applyFill="false" applyBorder="false" applyAlignment="false" applyProtection="false"/>
    <xf numFmtId="0" fontId="0" fillId="0" borderId="0">
      <alignment vertical="center"/>
    </xf>
    <xf numFmtId="0" fontId="8" fillId="0" borderId="0"/>
    <xf numFmtId="0" fontId="38" fillId="0" borderId="0"/>
    <xf numFmtId="0" fontId="0" fillId="36" borderId="0" applyNumberFormat="false" applyBorder="false" applyAlignment="false" applyProtection="false">
      <alignment vertical="center"/>
    </xf>
    <xf numFmtId="0" fontId="46" fillId="31" borderId="0" applyNumberFormat="false" applyBorder="false" applyAlignment="false" applyProtection="false">
      <alignment vertical="center"/>
    </xf>
    <xf numFmtId="0" fontId="34" fillId="24" borderId="0" applyNumberFormat="false" applyBorder="false" applyAlignment="false" applyProtection="false"/>
    <xf numFmtId="182" fontId="29" fillId="0" borderId="0" applyFont="false" applyFill="false" applyBorder="false" applyAlignment="false" applyProtection="false"/>
    <xf numFmtId="0" fontId="1" fillId="0" borderId="0"/>
    <xf numFmtId="0" fontId="1" fillId="0" borderId="0">
      <alignment vertical="center"/>
    </xf>
    <xf numFmtId="0" fontId="0" fillId="38" borderId="0" applyNumberFormat="false" applyBorder="false" applyAlignment="false" applyProtection="false">
      <alignment vertical="center"/>
    </xf>
    <xf numFmtId="0" fontId="4" fillId="0" borderId="7" applyNumberFormat="false" applyFill="false" applyProtection="false">
      <alignment horizontal="left"/>
    </xf>
    <xf numFmtId="0" fontId="1" fillId="0" borderId="0">
      <alignment vertical="center"/>
    </xf>
    <xf numFmtId="0" fontId="0" fillId="30" borderId="0" applyNumberFormat="false" applyBorder="false" applyAlignment="false" applyProtection="false">
      <alignment vertical="center"/>
    </xf>
    <xf numFmtId="0" fontId="1" fillId="0" borderId="0"/>
    <xf numFmtId="0" fontId="36" fillId="6" borderId="0" applyNumberFormat="false" applyBorder="false" applyAlignment="false" applyProtection="false">
      <alignment vertical="center"/>
    </xf>
    <xf numFmtId="0" fontId="1" fillId="0" borderId="0">
      <alignment vertical="center"/>
    </xf>
    <xf numFmtId="0" fontId="1" fillId="0" borderId="0">
      <alignment vertical="center"/>
    </xf>
    <xf numFmtId="0" fontId="36" fillId="6" borderId="0" applyNumberFormat="false" applyBorder="false" applyAlignment="false" applyProtection="false">
      <alignment vertical="center"/>
    </xf>
    <xf numFmtId="0" fontId="31" fillId="28" borderId="0" applyNumberFormat="false" applyBorder="false" applyAlignment="false" applyProtection="false">
      <alignment vertical="center"/>
    </xf>
    <xf numFmtId="0" fontId="0" fillId="0" borderId="0">
      <alignment vertical="center"/>
    </xf>
    <xf numFmtId="0" fontId="36" fillId="6" borderId="0" applyNumberFormat="false" applyBorder="false" applyAlignment="false" applyProtection="false">
      <alignment vertical="center"/>
    </xf>
    <xf numFmtId="0" fontId="31" fillId="27" borderId="0" applyNumberFormat="false" applyBorder="false" applyAlignment="false" applyProtection="false">
      <alignment vertical="center"/>
    </xf>
    <xf numFmtId="0" fontId="8" fillId="0" borderId="0"/>
    <xf numFmtId="0" fontId="31" fillId="56" borderId="0" applyNumberFormat="false" applyBorder="false" applyAlignment="false" applyProtection="false">
      <alignment vertical="center"/>
    </xf>
    <xf numFmtId="0" fontId="1" fillId="0" borderId="0">
      <alignment vertical="center"/>
    </xf>
    <xf numFmtId="184" fontId="4" fillId="0" borderId="0" applyFont="false" applyFill="false" applyBorder="false" applyAlignment="false" applyProtection="false"/>
    <xf numFmtId="0" fontId="31" fillId="26" borderId="0" applyNumberFormat="false" applyBorder="false" applyAlignment="false" applyProtection="false">
      <alignment vertical="center"/>
    </xf>
    <xf numFmtId="0" fontId="11" fillId="22" borderId="0" applyNumberFormat="false" applyBorder="false" applyAlignment="false" applyProtection="false"/>
    <xf numFmtId="0" fontId="31" fillId="51" borderId="0" applyNumberFormat="false" applyBorder="false" applyAlignment="false" applyProtection="false">
      <alignment vertical="center"/>
    </xf>
    <xf numFmtId="0" fontId="38" fillId="0" borderId="0">
      <protection locked="false"/>
    </xf>
    <xf numFmtId="0" fontId="64" fillId="0" borderId="0"/>
    <xf numFmtId="0" fontId="11" fillId="10" borderId="0" applyNumberFormat="false" applyBorder="false" applyAlignment="false" applyProtection="false"/>
    <xf numFmtId="0" fontId="11" fillId="10" borderId="0" applyNumberFormat="false" applyBorder="false" applyAlignment="false" applyProtection="false"/>
    <xf numFmtId="0" fontId="1" fillId="0" borderId="0">
      <alignment vertical="center"/>
    </xf>
    <xf numFmtId="0" fontId="36" fillId="6" borderId="0" applyNumberFormat="false" applyBorder="false" applyAlignment="false" applyProtection="false">
      <alignment vertical="center"/>
    </xf>
    <xf numFmtId="0" fontId="11" fillId="10" borderId="0" applyNumberFormat="false" applyBorder="false" applyAlignment="false" applyProtection="false"/>
    <xf numFmtId="0" fontId="1" fillId="0" borderId="0"/>
    <xf numFmtId="0" fontId="1" fillId="0" borderId="0">
      <alignment vertical="center"/>
    </xf>
    <xf numFmtId="0" fontId="31" fillId="51" borderId="0" applyNumberFormat="false" applyBorder="false" applyAlignment="false" applyProtection="false">
      <alignment vertical="center"/>
    </xf>
    <xf numFmtId="0" fontId="44" fillId="0" borderId="16" applyNumberFormat="false" applyFill="false" applyAlignment="false" applyProtection="false">
      <alignment vertical="center"/>
    </xf>
    <xf numFmtId="0" fontId="1" fillId="0" borderId="0">
      <alignment vertical="center"/>
    </xf>
    <xf numFmtId="0" fontId="1" fillId="0" borderId="0">
      <alignment vertical="center"/>
    </xf>
    <xf numFmtId="0" fontId="1" fillId="0" borderId="0">
      <alignment vertical="center"/>
    </xf>
    <xf numFmtId="0" fontId="36" fillId="6" borderId="0" applyNumberFormat="false" applyBorder="false" applyAlignment="false" applyProtection="false">
      <alignment vertical="center"/>
    </xf>
    <xf numFmtId="0" fontId="29" fillId="0" borderId="0" applyNumberFormat="false" applyFont="false" applyFill="false" applyBorder="false" applyAlignment="false" applyProtection="false">
      <alignment horizontal="left"/>
    </xf>
    <xf numFmtId="0" fontId="43" fillId="25" borderId="0" applyNumberFormat="false" applyBorder="false" applyAlignment="false" applyProtection="false">
      <alignment vertical="center"/>
    </xf>
    <xf numFmtId="0" fontId="11" fillId="10" borderId="0" applyNumberFormat="false" applyBorder="false" applyAlignment="false" applyProtection="false"/>
    <xf numFmtId="0" fontId="34" fillId="24" borderId="0" applyNumberFormat="false" applyBorder="false" applyAlignment="false" applyProtection="false"/>
    <xf numFmtId="0" fontId="1" fillId="0" borderId="0">
      <alignment vertical="center"/>
    </xf>
    <xf numFmtId="0" fontId="1" fillId="0" borderId="0">
      <alignment vertical="center"/>
    </xf>
    <xf numFmtId="0" fontId="77" fillId="0" borderId="0" applyNumberFormat="false" applyFill="false" applyBorder="false" applyAlignment="false" applyProtection="false">
      <alignment vertical="center"/>
    </xf>
    <xf numFmtId="0" fontId="1" fillId="0" borderId="0"/>
    <xf numFmtId="0" fontId="0" fillId="0" borderId="0">
      <alignment vertical="center"/>
    </xf>
    <xf numFmtId="190" fontId="4" fillId="0" borderId="0" applyFont="false" applyFill="false" applyBorder="false" applyAlignment="false" applyProtection="false"/>
    <xf numFmtId="0" fontId="38" fillId="0" borderId="0"/>
    <xf numFmtId="0" fontId="11" fillId="23" borderId="0" applyNumberFormat="false" applyBorder="false" applyAlignment="false" applyProtection="false"/>
    <xf numFmtId="0" fontId="1" fillId="0" borderId="0">
      <alignment vertical="center"/>
    </xf>
    <xf numFmtId="42" fontId="26" fillId="0" borderId="0" applyFont="false" applyFill="false" applyBorder="false" applyAlignment="false" applyProtection="false">
      <alignment vertical="center"/>
    </xf>
    <xf numFmtId="0" fontId="1" fillId="0" borderId="0">
      <alignment vertical="center"/>
    </xf>
    <xf numFmtId="0" fontId="36" fillId="6" borderId="0" applyNumberFormat="false" applyBorder="false" applyAlignment="false" applyProtection="false">
      <alignment vertical="center"/>
    </xf>
    <xf numFmtId="0" fontId="4" fillId="0" borderId="0" applyFont="false" applyFill="false" applyBorder="false" applyAlignment="false" applyProtection="false"/>
    <xf numFmtId="0" fontId="11" fillId="23" borderId="0" applyNumberFormat="false" applyBorder="false" applyAlignment="false" applyProtection="false"/>
    <xf numFmtId="0" fontId="45" fillId="29" borderId="0" applyNumberFormat="false" applyBorder="false" applyAlignment="false" applyProtection="false">
      <alignment vertical="center"/>
    </xf>
    <xf numFmtId="0" fontId="66" fillId="0" borderId="22" applyNumberFormat="false" applyFill="false" applyAlignment="false" applyProtection="false">
      <alignment vertical="center"/>
    </xf>
    <xf numFmtId="0" fontId="11" fillId="23" borderId="0" applyNumberFormat="false" applyBorder="false" applyAlignment="false" applyProtection="false"/>
    <xf numFmtId="0" fontId="42" fillId="0" borderId="15" applyNumberFormat="false" applyFill="false" applyAlignment="false" applyProtection="false">
      <alignment vertical="center"/>
    </xf>
    <xf numFmtId="188" fontId="4" fillId="0" borderId="0" applyFont="false" applyFill="false" applyBorder="false" applyAlignment="false" applyProtection="false"/>
    <xf numFmtId="0" fontId="34" fillId="19" borderId="0" applyNumberFormat="false" applyBorder="false" applyAlignment="false" applyProtection="false"/>
    <xf numFmtId="0" fontId="8" fillId="0" borderId="0"/>
    <xf numFmtId="0" fontId="11" fillId="22" borderId="0" applyNumberFormat="false" applyBorder="false" applyAlignment="false" applyProtection="false"/>
    <xf numFmtId="9" fontId="1" fillId="0" borderId="0" applyFont="false" applyFill="false" applyBorder="false" applyAlignment="false" applyProtection="false">
      <alignment vertical="center"/>
    </xf>
    <xf numFmtId="0" fontId="31" fillId="54" borderId="0" applyNumberFormat="false" applyBorder="false" applyAlignment="false" applyProtection="false">
      <alignment vertical="center"/>
    </xf>
    <xf numFmtId="0" fontId="1" fillId="0" borderId="0"/>
    <xf numFmtId="0" fontId="11" fillId="10" borderId="0" applyNumberFormat="false" applyBorder="false" applyAlignment="false" applyProtection="false"/>
    <xf numFmtId="0" fontId="29" fillId="0" borderId="0"/>
    <xf numFmtId="0" fontId="1" fillId="0" borderId="0">
      <alignment vertical="center"/>
    </xf>
    <xf numFmtId="0" fontId="1" fillId="0" borderId="0">
      <alignment vertical="center"/>
    </xf>
    <xf numFmtId="0" fontId="0" fillId="21" borderId="0" applyNumberFormat="false" applyBorder="false" applyAlignment="false" applyProtection="false">
      <alignment vertical="center"/>
    </xf>
    <xf numFmtId="0" fontId="11" fillId="10" borderId="0" applyNumberFormat="false" applyBorder="false" applyAlignment="false" applyProtection="false"/>
    <xf numFmtId="0" fontId="0" fillId="0" borderId="0">
      <alignment vertical="center"/>
    </xf>
    <xf numFmtId="0" fontId="11" fillId="10" borderId="0" applyNumberFormat="false" applyBorder="false" applyAlignment="false" applyProtection="false"/>
    <xf numFmtId="194" fontId="4" fillId="0" borderId="0" applyFont="false" applyFill="false" applyBorder="false" applyAlignment="false" applyProtection="false"/>
    <xf numFmtId="0" fontId="32" fillId="0" borderId="14" applyNumberFormat="false" applyAlignment="false" applyProtection="false">
      <alignment horizontal="left" vertical="center"/>
    </xf>
    <xf numFmtId="0" fontId="31" fillId="12" borderId="0" applyNumberFormat="false" applyBorder="false" applyAlignment="false" applyProtection="false">
      <alignment vertical="center"/>
    </xf>
    <xf numFmtId="0" fontId="11" fillId="19" borderId="0" applyNumberFormat="false" applyBorder="false" applyAlignment="false" applyProtection="false"/>
    <xf numFmtId="0" fontId="41" fillId="20" borderId="6">
      <protection locked="false"/>
    </xf>
    <xf numFmtId="181" fontId="4" fillId="0" borderId="0"/>
    <xf numFmtId="0" fontId="34" fillId="46" borderId="0" applyNumberFormat="false" applyBorder="false" applyAlignment="false" applyProtection="false"/>
    <xf numFmtId="0" fontId="1" fillId="0" borderId="0"/>
    <xf numFmtId="0" fontId="36" fillId="6" borderId="0" applyNumberFormat="false" applyBorder="false" applyAlignment="false" applyProtection="false">
      <alignment vertical="center"/>
    </xf>
    <xf numFmtId="0" fontId="36" fillId="6" borderId="0" applyNumberFormat="false" applyBorder="false" applyAlignment="false" applyProtection="false">
      <alignment vertical="center"/>
    </xf>
    <xf numFmtId="0" fontId="1" fillId="0" borderId="0">
      <alignment vertical="center"/>
    </xf>
    <xf numFmtId="0" fontId="36" fillId="6" borderId="0" applyNumberFormat="false" applyBorder="false" applyAlignment="false" applyProtection="false">
      <alignment vertical="center"/>
    </xf>
    <xf numFmtId="0" fontId="11" fillId="33" borderId="0" applyNumberFormat="false" applyBorder="false" applyAlignment="false" applyProtection="false"/>
    <xf numFmtId="0" fontId="61" fillId="0" borderId="22" applyNumberFormat="false" applyFill="false" applyAlignment="false" applyProtection="false">
      <alignment vertical="center"/>
    </xf>
    <xf numFmtId="0" fontId="11" fillId="19" borderId="0" applyNumberFormat="false" applyBorder="false" applyAlignment="false" applyProtection="false"/>
    <xf numFmtId="0" fontId="1" fillId="0" borderId="0">
      <alignment vertical="center"/>
    </xf>
    <xf numFmtId="0" fontId="47" fillId="32" borderId="0" applyNumberFormat="false" applyBorder="false" applyAlignment="false" applyProtection="false"/>
    <xf numFmtId="0" fontId="39" fillId="0" borderId="13" applyNumberFormat="false" applyFill="false" applyAlignment="false" applyProtection="false">
      <alignment vertical="center"/>
    </xf>
    <xf numFmtId="0" fontId="35" fillId="17" borderId="0" applyNumberFormat="false" applyBorder="false" applyAlignment="false" applyProtection="false"/>
    <xf numFmtId="0" fontId="34" fillId="37" borderId="0" applyNumberFormat="false" applyBorder="false" applyAlignment="false" applyProtection="false"/>
    <xf numFmtId="0" fontId="11" fillId="16" borderId="0" applyNumberFormat="false" applyBorder="false" applyAlignment="false" applyProtection="false"/>
    <xf numFmtId="0" fontId="1" fillId="0" borderId="0"/>
    <xf numFmtId="0" fontId="11" fillId="16" borderId="0" applyNumberFormat="false" applyBorder="false" applyAlignment="false" applyProtection="false"/>
    <xf numFmtId="0" fontId="1" fillId="0" borderId="0">
      <alignment vertical="center"/>
    </xf>
    <xf numFmtId="0" fontId="38" fillId="0" borderId="0"/>
    <xf numFmtId="0" fontId="0" fillId="38" borderId="0" applyNumberFormat="false" applyBorder="false" applyAlignment="false" applyProtection="false">
      <alignment vertical="center"/>
    </xf>
    <xf numFmtId="0" fontId="11" fillId="16" borderId="0" applyNumberFormat="false" applyBorder="false" applyAlignment="false" applyProtection="false"/>
    <xf numFmtId="0" fontId="0" fillId="0" borderId="0">
      <alignment vertical="center"/>
    </xf>
    <xf numFmtId="0" fontId="40" fillId="0" borderId="0" applyNumberFormat="false" applyFill="false" applyBorder="false" applyAlignment="false" applyProtection="false">
      <alignment vertical="center"/>
    </xf>
    <xf numFmtId="0" fontId="36" fillId="6" borderId="0" applyNumberFormat="false" applyBorder="false" applyAlignment="false" applyProtection="false">
      <alignment vertical="center"/>
    </xf>
    <xf numFmtId="0" fontId="45" fillId="29" borderId="0" applyNumberFormat="false" applyBorder="false" applyAlignment="false" applyProtection="false">
      <alignment vertical="center"/>
    </xf>
    <xf numFmtId="0" fontId="37" fillId="0" borderId="0" applyNumberFormat="false" applyFill="false" applyBorder="false" applyAlignment="false" applyProtection="false"/>
    <xf numFmtId="0" fontId="36" fillId="6" borderId="0" applyNumberFormat="false" applyBorder="false" applyAlignment="false" applyProtection="false">
      <alignment vertical="center"/>
    </xf>
    <xf numFmtId="0" fontId="43" fillId="58" borderId="0" applyNumberFormat="false" applyBorder="false" applyAlignment="false" applyProtection="false">
      <alignment vertical="center"/>
    </xf>
    <xf numFmtId="0" fontId="1" fillId="0" borderId="0">
      <alignment vertical="center"/>
    </xf>
    <xf numFmtId="0" fontId="36" fillId="6" borderId="0" applyNumberFormat="false" applyBorder="false" applyAlignment="false" applyProtection="false">
      <alignment vertical="center"/>
    </xf>
    <xf numFmtId="0" fontId="31" fillId="15" borderId="0" applyNumberFormat="false" applyBorder="false" applyAlignment="false" applyProtection="false">
      <alignment vertical="center"/>
    </xf>
    <xf numFmtId="0" fontId="35" fillId="14" borderId="0" applyNumberFormat="false" applyBorder="false" applyAlignment="false" applyProtection="false"/>
    <xf numFmtId="0" fontId="84" fillId="60" borderId="0" applyNumberFormat="false" applyBorder="false" applyAlignment="false" applyProtection="false">
      <alignment vertical="center"/>
    </xf>
    <xf numFmtId="0" fontId="34" fillId="19" borderId="0" applyNumberFormat="false" applyBorder="false" applyAlignment="false" applyProtection="false"/>
    <xf numFmtId="0" fontId="34" fillId="13" borderId="0" applyNumberFormat="false" applyBorder="false" applyAlignment="false" applyProtection="false"/>
    <xf numFmtId="0" fontId="1" fillId="0" borderId="0"/>
    <xf numFmtId="0" fontId="36" fillId="6" borderId="0" applyNumberFormat="false" applyBorder="false" applyAlignment="false" applyProtection="false">
      <alignment vertical="center"/>
    </xf>
    <xf numFmtId="0" fontId="1" fillId="0" borderId="0">
      <alignment vertical="center"/>
    </xf>
    <xf numFmtId="0" fontId="36" fillId="6" borderId="0" applyNumberFormat="false" applyBorder="false" applyAlignment="false" applyProtection="false">
      <alignment vertical="center"/>
    </xf>
    <xf numFmtId="0" fontId="1" fillId="0" borderId="0">
      <alignment vertical="center"/>
    </xf>
    <xf numFmtId="0" fontId="11" fillId="33" borderId="0" applyNumberFormat="false" applyBorder="false" applyAlignment="false" applyProtection="false"/>
    <xf numFmtId="0" fontId="45" fillId="29" borderId="0" applyNumberFormat="false" applyBorder="false" applyAlignment="false" applyProtection="false">
      <alignment vertical="center"/>
    </xf>
    <xf numFmtId="0" fontId="34" fillId="33" borderId="0" applyNumberFormat="false" applyBorder="false" applyAlignment="false" applyProtection="false"/>
    <xf numFmtId="1" fontId="4" fillId="0" borderId="12" applyFill="false" applyProtection="false">
      <alignment horizontal="center"/>
    </xf>
    <xf numFmtId="185" fontId="4" fillId="0" borderId="0" applyFont="false" applyFill="false" applyBorder="false" applyAlignment="false" applyProtection="false"/>
    <xf numFmtId="0" fontId="36" fillId="6" borderId="0" applyNumberFormat="false" applyBorder="false" applyAlignment="false" applyProtection="false">
      <alignment vertical="center"/>
    </xf>
    <xf numFmtId="0" fontId="43" fillId="30" borderId="0" applyNumberFormat="false" applyBorder="false" applyAlignment="false" applyProtection="false">
      <alignment vertical="center"/>
    </xf>
    <xf numFmtId="0" fontId="1" fillId="0" borderId="0">
      <alignment vertical="center"/>
    </xf>
    <xf numFmtId="193" fontId="19" fillId="0" borderId="0"/>
    <xf numFmtId="9" fontId="26" fillId="0" borderId="0" applyFont="false" applyFill="false" applyBorder="false" applyAlignment="false" applyProtection="false">
      <alignment vertical="center"/>
    </xf>
    <xf numFmtId="15" fontId="29" fillId="0" borderId="0"/>
    <xf numFmtId="0" fontId="36" fillId="6" borderId="0" applyNumberFormat="false" applyBorder="false" applyAlignment="false" applyProtection="false">
      <alignment vertical="center"/>
    </xf>
    <xf numFmtId="183" fontId="19" fillId="0" borderId="0"/>
    <xf numFmtId="0" fontId="1" fillId="0" borderId="0">
      <alignment vertical="center"/>
    </xf>
    <xf numFmtId="0" fontId="1" fillId="0" borderId="0">
      <alignment vertical="center"/>
    </xf>
    <xf numFmtId="0" fontId="0" fillId="25" borderId="0" applyNumberFormat="false" applyBorder="false" applyAlignment="false" applyProtection="false">
      <alignment vertical="center"/>
    </xf>
    <xf numFmtId="38" fontId="33" fillId="2" borderId="0" applyNumberFormat="false" applyBorder="false" applyAlignment="false" applyProtection="false"/>
    <xf numFmtId="0" fontId="38" fillId="0" borderId="0"/>
    <xf numFmtId="0" fontId="1" fillId="0" borderId="0"/>
    <xf numFmtId="0" fontId="1" fillId="0" borderId="0">
      <alignment vertical="center"/>
    </xf>
    <xf numFmtId="0" fontId="32" fillId="0" borderId="3">
      <alignment horizontal="left" vertical="center"/>
    </xf>
    <xf numFmtId="0" fontId="31" fillId="12" borderId="0" applyNumberFormat="false" applyBorder="false" applyAlignment="false" applyProtection="false">
      <alignment vertical="center"/>
    </xf>
    <xf numFmtId="0" fontId="19" fillId="0" borderId="0"/>
    <xf numFmtId="187" fontId="30" fillId="11" borderId="0"/>
    <xf numFmtId="0" fontId="36" fillId="6"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1" fillId="0" borderId="0">
      <alignment vertical="center"/>
    </xf>
    <xf numFmtId="0" fontId="8" fillId="0" borderId="0"/>
    <xf numFmtId="0" fontId="0" fillId="18" borderId="0" applyNumberFormat="false" applyBorder="false" applyAlignment="false" applyProtection="false">
      <alignment vertical="center"/>
    </xf>
    <xf numFmtId="186" fontId="29" fillId="0" borderId="0" applyFont="false" applyFill="false" applyBorder="false" applyAlignment="false" applyProtection="false"/>
    <xf numFmtId="0" fontId="28" fillId="0" borderId="7" applyNumberFormat="false" applyFill="false" applyProtection="false">
      <alignment horizontal="center"/>
    </xf>
    <xf numFmtId="0" fontId="11" fillId="10" borderId="0" applyNumberFormat="false" applyBorder="false" applyAlignment="false" applyProtection="false"/>
    <xf numFmtId="37" fontId="27" fillId="0" borderId="0"/>
    <xf numFmtId="184" fontId="4" fillId="0" borderId="0" applyFont="false" applyFill="false" applyBorder="false" applyAlignment="false" applyProtection="false"/>
    <xf numFmtId="0" fontId="0" fillId="0" borderId="0">
      <alignment vertical="center"/>
    </xf>
  </cellStyleXfs>
  <cellXfs count="290">
    <xf numFmtId="0" fontId="0" fillId="0" borderId="0" xfId="0">
      <alignment vertical="center"/>
    </xf>
    <xf numFmtId="180" fontId="1" fillId="0" borderId="0" xfId="175" applyNumberFormat="true" applyFont="true" applyAlignment="true">
      <alignment vertical="center"/>
    </xf>
    <xf numFmtId="180" fontId="2" fillId="0" borderId="0" xfId="175" applyNumberFormat="true" applyFont="true" applyAlignment="true">
      <alignment vertical="center" wrapText="true"/>
    </xf>
    <xf numFmtId="180" fontId="1" fillId="0" borderId="0" xfId="175" applyNumberFormat="true" applyFont="true"/>
    <xf numFmtId="180" fontId="3" fillId="0" borderId="0" xfId="175" applyNumberFormat="true" applyFont="true" applyAlignment="true">
      <alignment horizontal="center" vertical="center"/>
    </xf>
    <xf numFmtId="180" fontId="1" fillId="0" borderId="0" xfId="175" applyNumberFormat="true" applyFont="true" applyAlignment="true">
      <alignment horizontal="right" vertical="center"/>
    </xf>
    <xf numFmtId="180" fontId="2" fillId="0" borderId="1" xfId="175" applyNumberFormat="true" applyFont="true" applyBorder="true" applyAlignment="true">
      <alignment horizontal="center" vertical="center" wrapText="true"/>
    </xf>
    <xf numFmtId="180" fontId="1" fillId="0" borderId="1" xfId="175" applyNumberFormat="true" applyFont="true" applyBorder="true" applyAlignment="true">
      <alignment horizontal="left" vertical="center" wrapText="true"/>
    </xf>
    <xf numFmtId="180" fontId="1" fillId="0" borderId="1" xfId="175" applyNumberFormat="true" applyFont="true" applyBorder="true" applyAlignment="true">
      <alignment horizontal="right" vertical="center" wrapText="true"/>
    </xf>
    <xf numFmtId="180" fontId="1" fillId="0" borderId="1" xfId="175" applyNumberFormat="true" applyBorder="true" applyAlignment="true">
      <alignment horizontal="left" vertical="center" wrapText="true"/>
    </xf>
    <xf numFmtId="180" fontId="1" fillId="0" borderId="1" xfId="175" applyNumberFormat="true" applyFont="true" applyBorder="true" applyAlignment="true">
      <alignment horizontal="center" vertical="center" wrapText="true"/>
    </xf>
    <xf numFmtId="180" fontId="3" fillId="0" borderId="0" xfId="175" applyNumberFormat="true" applyFont="true" applyAlignment="true">
      <alignment vertical="center"/>
    </xf>
    <xf numFmtId="178" fontId="1" fillId="0" borderId="0" xfId="175" applyNumberFormat="true" applyFont="true" applyAlignment="true">
      <alignment horizontal="right" vertical="center"/>
    </xf>
    <xf numFmtId="0" fontId="4" fillId="0" borderId="0" xfId="175" applyFont="true"/>
    <xf numFmtId="0" fontId="5" fillId="0" borderId="0" xfId="175" applyFont="true"/>
    <xf numFmtId="0" fontId="6" fillId="0" borderId="0" xfId="175" applyFont="true" applyAlignment="true">
      <alignment horizontal="center" vertical="center" wrapText="true"/>
    </xf>
    <xf numFmtId="0" fontId="6" fillId="0" borderId="0" xfId="175" applyFont="true" applyAlignment="true">
      <alignment horizontal="center" vertical="center"/>
    </xf>
    <xf numFmtId="0" fontId="7" fillId="0" borderId="2" xfId="175" applyNumberFormat="true" applyFont="true" applyFill="true" applyBorder="true" applyAlignment="true" applyProtection="true">
      <alignment horizontal="center" vertical="center" wrapText="true"/>
    </xf>
    <xf numFmtId="0" fontId="7" fillId="0" borderId="3" xfId="175" applyNumberFormat="true" applyFont="true" applyFill="true" applyBorder="true" applyAlignment="true" applyProtection="true">
      <alignment horizontal="center" vertical="center" wrapText="true"/>
    </xf>
    <xf numFmtId="0" fontId="7" fillId="0" borderId="4" xfId="175" applyNumberFormat="true" applyFont="true" applyFill="true" applyBorder="true" applyAlignment="true" applyProtection="true">
      <alignment horizontal="center" vertical="center" wrapText="true"/>
    </xf>
    <xf numFmtId="0" fontId="7" fillId="0" borderId="5" xfId="175" applyNumberFormat="true" applyFont="true" applyFill="true" applyBorder="true" applyAlignment="true" applyProtection="true">
      <alignment horizontal="center" vertical="center" wrapText="true"/>
    </xf>
    <xf numFmtId="0" fontId="7" fillId="0" borderId="6" xfId="175" applyNumberFormat="true" applyFont="true" applyFill="true" applyBorder="true" applyAlignment="true" applyProtection="true">
      <alignment horizontal="center" vertical="center" wrapText="true"/>
    </xf>
    <xf numFmtId="0" fontId="7" fillId="0" borderId="0" xfId="175" applyNumberFormat="true" applyFont="true" applyFill="true" applyBorder="true" applyAlignment="true" applyProtection="true">
      <alignment horizontal="center" vertical="center" wrapText="true"/>
    </xf>
    <xf numFmtId="0" fontId="7" fillId="0" borderId="7" xfId="175" applyNumberFormat="true" applyFont="true" applyFill="true" applyBorder="true" applyAlignment="true" applyProtection="true">
      <alignment horizontal="center" vertical="center" wrapText="true"/>
    </xf>
    <xf numFmtId="0" fontId="7" fillId="0" borderId="8" xfId="175" applyNumberFormat="true" applyFont="true" applyFill="true" applyBorder="true" applyAlignment="true" applyProtection="true">
      <alignment horizontal="center" vertical="center" wrapText="true"/>
    </xf>
    <xf numFmtId="0" fontId="5" fillId="0" borderId="1" xfId="135" applyFont="true" applyFill="true" applyBorder="true" applyAlignment="true">
      <alignment vertical="center"/>
    </xf>
    <xf numFmtId="0" fontId="4" fillId="0" borderId="1" xfId="175" applyFont="true" applyBorder="true"/>
    <xf numFmtId="0" fontId="5" fillId="0" borderId="1" xfId="135" applyFont="true" applyFill="true" applyBorder="true" applyAlignment="true">
      <alignment horizontal="left" vertical="center"/>
    </xf>
    <xf numFmtId="3" fontId="5" fillId="0" borderId="1" xfId="135" applyNumberFormat="true" applyFont="true" applyFill="true" applyBorder="true" applyAlignment="true" applyProtection="true">
      <alignment horizontal="left" vertical="center"/>
    </xf>
    <xf numFmtId="0" fontId="5" fillId="0" borderId="1" xfId="135" applyFont="true" applyFill="true" applyBorder="true" applyAlignment="true">
      <alignment horizontal="left" vertical="center" indent="1"/>
    </xf>
    <xf numFmtId="0" fontId="5" fillId="0" borderId="1" xfId="135" applyFont="true" applyFill="true" applyBorder="true" applyAlignment="true">
      <alignment horizontal="left" vertical="center" indent="2"/>
    </xf>
    <xf numFmtId="0" fontId="5" fillId="0" borderId="1" xfId="135" applyFont="true" applyFill="true" applyBorder="true" applyAlignment="true">
      <alignment horizontal="left" indent="2"/>
    </xf>
    <xf numFmtId="0" fontId="5" fillId="0" borderId="1" xfId="135" applyFont="true" applyFill="true" applyBorder="true" applyAlignment="true">
      <alignment horizontal="center"/>
    </xf>
    <xf numFmtId="0" fontId="8" fillId="0" borderId="1" xfId="135" applyFont="true" applyFill="true" applyBorder="true"/>
    <xf numFmtId="0" fontId="1" fillId="0" borderId="8" xfId="175" applyFont="true" applyBorder="true" applyAlignment="true">
      <alignment horizontal="right"/>
    </xf>
    <xf numFmtId="0" fontId="7" fillId="0" borderId="9" xfId="175" applyNumberFormat="true" applyFont="true" applyFill="true" applyBorder="true" applyAlignment="true" applyProtection="true">
      <alignment horizontal="center" vertical="center" wrapText="true"/>
    </xf>
    <xf numFmtId="0" fontId="7" fillId="0" borderId="10" xfId="175" applyNumberFormat="true" applyFont="true" applyFill="true" applyBorder="true" applyAlignment="true" applyProtection="true">
      <alignment horizontal="center" vertical="center" wrapText="true"/>
    </xf>
    <xf numFmtId="0" fontId="1" fillId="0" borderId="0" xfId="175"/>
    <xf numFmtId="0" fontId="3" fillId="0" borderId="0" xfId="175" applyNumberFormat="true" applyFont="true" applyFill="true" applyAlignment="true" applyProtection="true">
      <alignment horizontal="center" vertical="center"/>
    </xf>
    <xf numFmtId="0" fontId="5" fillId="0" borderId="0" xfId="175" applyNumberFormat="true" applyFont="true" applyFill="true" applyAlignment="true" applyProtection="true">
      <alignment horizontal="right" vertical="center"/>
    </xf>
    <xf numFmtId="0" fontId="9" fillId="2" borderId="1" xfId="175" applyNumberFormat="true" applyFont="true" applyFill="true" applyBorder="true" applyAlignment="true" applyProtection="true">
      <alignment horizontal="center" vertical="center"/>
    </xf>
    <xf numFmtId="0" fontId="5" fillId="2" borderId="1" xfId="175" applyNumberFormat="true" applyFont="true" applyFill="true" applyBorder="true" applyAlignment="true" applyProtection="true">
      <alignment vertical="center"/>
    </xf>
    <xf numFmtId="3" fontId="5" fillId="3" borderId="1" xfId="175" applyNumberFormat="true" applyFont="true" applyFill="true" applyBorder="true" applyAlignment="true" applyProtection="true">
      <alignment horizontal="right" vertical="center"/>
    </xf>
    <xf numFmtId="3" fontId="5" fillId="4" borderId="1" xfId="175" applyNumberFormat="true" applyFont="true" applyFill="true" applyBorder="true" applyAlignment="true" applyProtection="true">
      <alignment horizontal="right" vertical="center"/>
    </xf>
    <xf numFmtId="3" fontId="5" fillId="5" borderId="1" xfId="175" applyNumberFormat="true" applyFont="true" applyFill="true" applyBorder="true" applyAlignment="true" applyProtection="true">
      <alignment horizontal="right" vertical="center"/>
    </xf>
    <xf numFmtId="0" fontId="5" fillId="2" borderId="1" xfId="175" applyNumberFormat="true" applyFont="true" applyFill="true" applyBorder="true" applyAlignment="true" applyProtection="true">
      <alignment horizontal="right" vertical="center"/>
    </xf>
    <xf numFmtId="0" fontId="10" fillId="0" borderId="0" xfId="175" applyFont="true" applyFill="true" applyAlignment="true" applyProtection="true">
      <alignment vertical="center"/>
      <protection locked="false"/>
    </xf>
    <xf numFmtId="0" fontId="11" fillId="6" borderId="0" xfId="175" applyFont="true" applyFill="true" applyAlignment="true" applyProtection="true">
      <alignment vertical="center"/>
      <protection locked="false"/>
    </xf>
    <xf numFmtId="0" fontId="1" fillId="0" borderId="0" xfId="175" applyFont="true" applyFill="true" applyAlignment="true" applyProtection="true">
      <alignment vertical="center"/>
      <protection locked="false"/>
    </xf>
    <xf numFmtId="0" fontId="12" fillId="0" borderId="0" xfId="175" applyFont="true" applyFill="true" applyAlignment="true" applyProtection="true">
      <alignment horizontal="center" vertical="center"/>
      <protection locked="false"/>
    </xf>
    <xf numFmtId="0" fontId="2" fillId="0" borderId="2" xfId="175" applyFont="true" applyFill="true" applyBorder="true" applyAlignment="true" applyProtection="true">
      <alignment horizontal="center" vertical="center"/>
      <protection locked="false"/>
    </xf>
    <xf numFmtId="0" fontId="2" fillId="0" borderId="9" xfId="175" applyFont="true" applyFill="true" applyBorder="true" applyAlignment="true" applyProtection="true">
      <alignment horizontal="center" vertical="center"/>
      <protection locked="false"/>
    </xf>
    <xf numFmtId="0" fontId="2" fillId="0" borderId="1" xfId="175" applyFont="true" applyFill="true" applyBorder="true" applyAlignment="true" applyProtection="true">
      <alignment horizontal="center" vertical="center"/>
      <protection locked="false"/>
    </xf>
    <xf numFmtId="1" fontId="13" fillId="0" borderId="1" xfId="175" applyNumberFormat="true" applyFont="true" applyFill="true" applyBorder="true" applyAlignment="true" applyProtection="true">
      <alignment horizontal="left" vertical="center"/>
      <protection locked="false"/>
    </xf>
    <xf numFmtId="1" fontId="13" fillId="0" borderId="1" xfId="175" applyNumberFormat="true" applyFont="true" applyFill="true" applyBorder="true" applyAlignment="true" applyProtection="true">
      <alignment vertical="center"/>
      <protection locked="false"/>
    </xf>
    <xf numFmtId="0" fontId="13" fillId="0" borderId="1" xfId="175" applyFont="true" applyFill="true" applyBorder="true" applyAlignment="true" applyProtection="true">
      <alignment vertical="center"/>
      <protection locked="false"/>
    </xf>
    <xf numFmtId="0" fontId="13" fillId="0" borderId="1" xfId="175" applyNumberFormat="true" applyFont="true" applyFill="true" applyBorder="true" applyAlignment="true" applyProtection="true">
      <alignment vertical="center"/>
      <protection locked="false"/>
    </xf>
    <xf numFmtId="3" fontId="13" fillId="0" borderId="1" xfId="175" applyNumberFormat="true" applyFont="true" applyFill="true" applyBorder="true" applyAlignment="true" applyProtection="true">
      <alignment vertical="center"/>
      <protection locked="false"/>
    </xf>
    <xf numFmtId="0" fontId="14" fillId="0" borderId="1" xfId="175" applyFont="true" applyBorder="true" applyAlignment="true" applyProtection="true">
      <alignment vertical="center" wrapText="true"/>
      <protection locked="false"/>
    </xf>
    <xf numFmtId="0" fontId="13" fillId="0" borderId="1" xfId="175" applyFont="true" applyBorder="true" applyAlignment="true" applyProtection="true">
      <alignment vertical="center"/>
      <protection locked="false"/>
    </xf>
    <xf numFmtId="0" fontId="15" fillId="6" borderId="1" xfId="175" applyFont="true" applyFill="true" applyBorder="true" applyAlignment="true" applyProtection="true">
      <alignment vertical="center"/>
      <protection locked="false"/>
    </xf>
    <xf numFmtId="0" fontId="7" fillId="0" borderId="1" xfId="175" applyFont="true" applyFill="true" applyBorder="true" applyAlignment="true" applyProtection="true">
      <alignment horizontal="distributed" vertical="center"/>
      <protection locked="false"/>
    </xf>
    <xf numFmtId="1" fontId="1" fillId="7" borderId="1" xfId="175" applyNumberFormat="true" applyFont="true" applyFill="true" applyBorder="true" applyAlignment="true" applyProtection="true">
      <alignment vertical="center"/>
      <protection locked="false"/>
    </xf>
    <xf numFmtId="0" fontId="1" fillId="0" borderId="0" xfId="175" applyFill="true" applyAlignment="true">
      <alignment vertical="center"/>
    </xf>
    <xf numFmtId="0" fontId="1" fillId="0" borderId="0" xfId="175" applyFill="true"/>
    <xf numFmtId="0" fontId="1" fillId="0" borderId="0" xfId="175" applyFill="true" applyAlignment="true">
      <alignment horizontal="center"/>
    </xf>
    <xf numFmtId="0" fontId="16" fillId="0" borderId="0" xfId="175" applyFont="true" applyFill="true" applyAlignment="true">
      <alignment horizontal="left" vertical="center"/>
    </xf>
    <xf numFmtId="0" fontId="1" fillId="0" borderId="0" xfId="175" applyFill="true" applyAlignment="true">
      <alignment horizontal="center" vertical="center"/>
    </xf>
    <xf numFmtId="0" fontId="13" fillId="0" borderId="0" xfId="175" applyFont="true" applyFill="true" applyAlignment="true">
      <alignment vertical="center"/>
    </xf>
    <xf numFmtId="0" fontId="13" fillId="0" borderId="0" xfId="175" applyFont="true" applyFill="true" applyAlignment="true">
      <alignment horizontal="center" vertical="center"/>
    </xf>
    <xf numFmtId="0" fontId="5" fillId="0" borderId="2" xfId="175" applyFont="true" applyFill="true" applyBorder="true" applyAlignment="true">
      <alignment horizontal="center" vertical="center"/>
    </xf>
    <xf numFmtId="0" fontId="5" fillId="0" borderId="3" xfId="175" applyFont="true" applyFill="true" applyBorder="true" applyAlignment="true">
      <alignment horizontal="center" vertical="center"/>
    </xf>
    <xf numFmtId="0" fontId="5" fillId="0" borderId="10" xfId="175" applyFont="true" applyFill="true" applyBorder="true" applyAlignment="true">
      <alignment horizontal="center" vertical="center"/>
    </xf>
    <xf numFmtId="0" fontId="5" fillId="0" borderId="4" xfId="175" applyFont="true" applyFill="true" applyBorder="true" applyAlignment="true">
      <alignment horizontal="center" vertical="center"/>
    </xf>
    <xf numFmtId="0" fontId="5" fillId="0" borderId="5" xfId="175" applyFont="true" applyFill="true" applyBorder="true" applyAlignment="true">
      <alignment horizontal="center" vertical="center"/>
    </xf>
    <xf numFmtId="0" fontId="5" fillId="0" borderId="7" xfId="175" applyFont="true" applyFill="true" applyBorder="true" applyAlignment="true">
      <alignment horizontal="center" vertical="center"/>
    </xf>
    <xf numFmtId="0" fontId="5" fillId="0" borderId="1" xfId="175" applyFont="true" applyFill="true" applyBorder="true" applyAlignment="true">
      <alignment horizontal="center" vertical="center"/>
    </xf>
    <xf numFmtId="0" fontId="5" fillId="0" borderId="1" xfId="175" applyFont="true" applyFill="true" applyBorder="true" applyAlignment="true">
      <alignment vertical="center"/>
    </xf>
    <xf numFmtId="0" fontId="1" fillId="8" borderId="1" xfId="175" applyFill="true" applyBorder="true"/>
    <xf numFmtId="0" fontId="5" fillId="0" borderId="1" xfId="175" applyFont="true" applyFill="true" applyBorder="true" applyAlignment="true">
      <alignment horizontal="left" vertical="center"/>
    </xf>
    <xf numFmtId="0" fontId="5" fillId="0" borderId="1" xfId="175" applyFont="true" applyFill="true" applyBorder="true"/>
    <xf numFmtId="0" fontId="9" fillId="0" borderId="1" xfId="175" applyFont="true" applyFill="true" applyBorder="true" applyAlignment="true">
      <alignment horizontal="center" vertical="center"/>
    </xf>
    <xf numFmtId="0" fontId="1" fillId="0" borderId="1" xfId="175" applyFill="true" applyBorder="true"/>
    <xf numFmtId="0" fontId="5" fillId="8" borderId="1" xfId="175" applyFont="true" applyFill="true" applyBorder="true" applyAlignment="true">
      <alignment horizontal="center" vertical="center"/>
    </xf>
    <xf numFmtId="0" fontId="5" fillId="0" borderId="0" xfId="175" applyFont="true" applyFill="true" applyBorder="true" applyAlignment="true">
      <alignment horizontal="left" vertical="center"/>
    </xf>
    <xf numFmtId="0" fontId="5" fillId="0" borderId="0" xfId="175" applyFont="true" applyFill="true" applyBorder="true" applyAlignment="true">
      <alignment horizontal="center" vertical="center"/>
    </xf>
    <xf numFmtId="0" fontId="5" fillId="0" borderId="9" xfId="175" applyFont="true" applyFill="true" applyBorder="true" applyAlignment="true">
      <alignment horizontal="center" vertical="center"/>
    </xf>
    <xf numFmtId="0" fontId="5" fillId="0" borderId="11" xfId="175" applyFont="true" applyFill="true" applyBorder="true" applyAlignment="true">
      <alignment horizontal="center" vertical="center"/>
    </xf>
    <xf numFmtId="0" fontId="5" fillId="0" borderId="1" xfId="175" applyFont="true" applyFill="true" applyBorder="true" applyAlignment="true">
      <alignment horizontal="center" vertical="center" wrapText="true"/>
    </xf>
    <xf numFmtId="0" fontId="5" fillId="0" borderId="1" xfId="175" applyFont="true" applyFill="true" applyBorder="true" applyAlignment="true">
      <alignment vertical="center" wrapText="true"/>
    </xf>
    <xf numFmtId="0" fontId="13" fillId="0" borderId="0" xfId="175" applyFont="true" applyFill="true" applyAlignment="true">
      <alignment horizontal="right" vertical="center"/>
    </xf>
    <xf numFmtId="0" fontId="5" fillId="8" borderId="1" xfId="175" applyFont="true" applyFill="true" applyBorder="true" applyAlignment="true">
      <alignment vertical="center"/>
    </xf>
    <xf numFmtId="0" fontId="7" fillId="0" borderId="0" xfId="175" applyFont="true" applyFill="true" applyAlignment="true">
      <alignment vertical="center"/>
    </xf>
    <xf numFmtId="0" fontId="1" fillId="0" borderId="0" xfId="175" applyFont="true" applyFill="true"/>
    <xf numFmtId="0" fontId="10" fillId="0" borderId="0" xfId="175" applyFont="true" applyFill="true"/>
    <xf numFmtId="0" fontId="12" fillId="0" borderId="0" xfId="175" applyFont="true" applyFill="true" applyAlignment="true">
      <alignment horizontal="center" vertical="center"/>
    </xf>
    <xf numFmtId="0" fontId="2" fillId="0" borderId="10" xfId="175" applyFont="true" applyFill="true" applyBorder="true" applyAlignment="true">
      <alignment horizontal="center" vertical="center"/>
    </xf>
    <xf numFmtId="0" fontId="2" fillId="0" borderId="10" xfId="175" applyFont="true" applyFill="true" applyBorder="true" applyAlignment="true">
      <alignment horizontal="center" vertical="center" wrapText="true"/>
    </xf>
    <xf numFmtId="0" fontId="2" fillId="0" borderId="7" xfId="175" applyFont="true" applyFill="true" applyBorder="true" applyAlignment="true">
      <alignment horizontal="center" vertical="center"/>
    </xf>
    <xf numFmtId="0" fontId="2" fillId="0" borderId="7" xfId="175" applyFont="true" applyFill="true" applyBorder="true" applyAlignment="true">
      <alignment horizontal="center"/>
    </xf>
    <xf numFmtId="0" fontId="1" fillId="0" borderId="7" xfId="175" applyFont="true" applyFill="true" applyBorder="true" applyAlignment="true">
      <alignment horizontal="center" wrapText="true"/>
    </xf>
    <xf numFmtId="3" fontId="13" fillId="0" borderId="1" xfId="175" applyNumberFormat="true" applyFont="true" applyFill="true" applyBorder="true" applyAlignment="true" applyProtection="true">
      <alignment vertical="center"/>
    </xf>
    <xf numFmtId="0" fontId="13" fillId="8" borderId="1" xfId="175" applyFont="true" applyFill="true" applyBorder="true" applyAlignment="true">
      <alignment vertical="center"/>
    </xf>
    <xf numFmtId="3" fontId="13" fillId="0" borderId="1" xfId="175" applyNumberFormat="true" applyFont="true" applyFill="true" applyBorder="true" applyAlignment="true" applyProtection="true">
      <alignment horizontal="left" vertical="center"/>
    </xf>
    <xf numFmtId="0" fontId="13" fillId="0" borderId="1" xfId="175" applyFont="true" applyFill="true" applyBorder="true" applyAlignment="true">
      <alignment vertical="center"/>
    </xf>
    <xf numFmtId="3" fontId="14" fillId="0" borderId="1" xfId="175" applyNumberFormat="true" applyFont="true" applyFill="true" applyBorder="true" applyAlignment="true" applyProtection="true">
      <alignment horizontal="left" vertical="center"/>
    </xf>
    <xf numFmtId="3" fontId="14" fillId="0" borderId="1" xfId="175" applyNumberFormat="true" applyFont="true" applyFill="true" applyBorder="true" applyAlignment="true" applyProtection="true">
      <alignment vertical="center"/>
    </xf>
    <xf numFmtId="0" fontId="13" fillId="0" borderId="1" xfId="175" applyFont="true" applyFill="true" applyBorder="true" applyAlignment="true">
      <alignment horizontal="left" vertical="center"/>
    </xf>
    <xf numFmtId="0" fontId="14" fillId="0" borderId="1" xfId="175" applyFont="true" applyFill="true" applyBorder="true" applyAlignment="true">
      <alignment horizontal="left" vertical="center"/>
    </xf>
    <xf numFmtId="0" fontId="14" fillId="0" borderId="1" xfId="409" applyFont="true" applyFill="true" applyBorder="true" applyAlignment="true">
      <alignment vertical="center" wrapText="true"/>
    </xf>
    <xf numFmtId="0" fontId="1" fillId="0" borderId="1" xfId="175" applyFont="true" applyFill="true" applyBorder="true"/>
    <xf numFmtId="0" fontId="7" fillId="0" borderId="1" xfId="175" applyFont="true" applyFill="true" applyBorder="true" applyAlignment="true">
      <alignment horizontal="distributed" vertical="center"/>
    </xf>
    <xf numFmtId="0" fontId="1" fillId="0" borderId="0" xfId="175" applyFont="true" applyFill="true" applyAlignment="true">
      <alignment horizontal="right"/>
    </xf>
    <xf numFmtId="0" fontId="2" fillId="0" borderId="11" xfId="175" applyFont="true" applyFill="true" applyBorder="true" applyAlignment="true">
      <alignment horizontal="center" vertical="center"/>
    </xf>
    <xf numFmtId="0" fontId="1" fillId="0" borderId="7" xfId="175" applyFont="true" applyFill="true" applyBorder="true" applyAlignment="true">
      <alignment horizontal="center" vertical="center"/>
    </xf>
    <xf numFmtId="0" fontId="2" fillId="0" borderId="12" xfId="175" applyFont="true" applyFill="true" applyBorder="true" applyAlignment="true">
      <alignment horizontal="center" vertical="center"/>
    </xf>
    <xf numFmtId="0" fontId="2" fillId="0" borderId="0" xfId="175" applyFont="true" applyFill="true" applyAlignment="true">
      <alignment vertical="center"/>
    </xf>
    <xf numFmtId="0" fontId="10" fillId="0" borderId="0" xfId="175" applyFont="true" applyFill="true" applyAlignment="true">
      <alignment vertical="center"/>
    </xf>
    <xf numFmtId="0" fontId="17" fillId="0" borderId="2" xfId="175" applyFont="true" applyFill="true" applyBorder="true" applyAlignment="true">
      <alignment horizontal="center" vertical="center"/>
    </xf>
    <xf numFmtId="0" fontId="17" fillId="0" borderId="9" xfId="175" applyFont="true" applyFill="true" applyBorder="true" applyAlignment="true">
      <alignment horizontal="center" vertical="center"/>
    </xf>
    <xf numFmtId="0" fontId="7" fillId="0" borderId="7" xfId="175" applyFont="true" applyFill="true" applyBorder="true" applyAlignment="true">
      <alignment horizontal="center" vertical="center"/>
    </xf>
    <xf numFmtId="0" fontId="7" fillId="8" borderId="7" xfId="175" applyFont="true" applyFill="true" applyBorder="true" applyAlignment="true">
      <alignment horizontal="center" vertical="center"/>
    </xf>
    <xf numFmtId="0" fontId="13" fillId="9" borderId="1" xfId="175" applyFont="true" applyFill="true" applyBorder="true" applyAlignment="true">
      <alignment vertical="center"/>
    </xf>
    <xf numFmtId="0" fontId="15" fillId="0" borderId="1" xfId="175" applyFont="true" applyFill="true" applyBorder="true" applyAlignment="true">
      <alignment horizontal="left" vertical="center"/>
    </xf>
    <xf numFmtId="0" fontId="7" fillId="0" borderId="1" xfId="175" applyFont="true" applyFill="true" applyBorder="true" applyAlignment="true">
      <alignment vertical="center"/>
    </xf>
    <xf numFmtId="0" fontId="15" fillId="0" borderId="1" xfId="409" applyFont="true" applyFill="true" applyBorder="true" applyAlignment="true">
      <alignment vertical="center" wrapText="true"/>
    </xf>
    <xf numFmtId="0" fontId="1" fillId="0" borderId="1" xfId="175" applyFill="true" applyBorder="true" applyAlignment="true">
      <alignment vertical="center"/>
    </xf>
    <xf numFmtId="0" fontId="1" fillId="8" borderId="1" xfId="175" applyFill="true" applyBorder="true" applyAlignment="true">
      <alignment vertical="center"/>
    </xf>
    <xf numFmtId="0" fontId="1" fillId="9" borderId="1" xfId="175" applyFill="true" applyBorder="true" applyAlignment="true">
      <alignment vertical="center"/>
    </xf>
    <xf numFmtId="0" fontId="1" fillId="0" borderId="0" xfId="175" applyFont="true" applyFill="true" applyAlignment="true">
      <alignment vertical="center"/>
    </xf>
    <xf numFmtId="0" fontId="17" fillId="0" borderId="3" xfId="175" applyFont="true" applyFill="true" applyBorder="true" applyAlignment="true">
      <alignment horizontal="center" vertical="center"/>
    </xf>
    <xf numFmtId="0" fontId="2" fillId="0" borderId="1" xfId="175" applyFont="true" applyFill="true" applyBorder="true" applyAlignment="true">
      <alignment horizontal="center" vertical="center"/>
    </xf>
    <xf numFmtId="0" fontId="2" fillId="0" borderId="1" xfId="175" applyFont="true" applyFill="true" applyBorder="true" applyAlignment="true">
      <alignment horizontal="center" vertical="center" wrapText="true"/>
    </xf>
    <xf numFmtId="3" fontId="15" fillId="0" borderId="1" xfId="175" applyNumberFormat="true" applyFont="true" applyFill="true" applyBorder="true" applyAlignment="true" applyProtection="true">
      <alignment vertical="center"/>
    </xf>
    <xf numFmtId="189" fontId="13" fillId="0" borderId="1" xfId="175" applyNumberFormat="true" applyFont="true" applyFill="true" applyBorder="true" applyAlignment="true">
      <alignment vertical="center"/>
    </xf>
    <xf numFmtId="0" fontId="1" fillId="0" borderId="1" xfId="175" applyFont="true" applyFill="true" applyBorder="true" applyAlignment="true">
      <alignment vertical="center"/>
    </xf>
    <xf numFmtId="0" fontId="1" fillId="9" borderId="1" xfId="175" applyFont="true" applyFill="true" applyBorder="true" applyAlignment="true">
      <alignment vertical="center"/>
    </xf>
    <xf numFmtId="0" fontId="1" fillId="0" borderId="0" xfId="175" applyFont="true" applyFill="true" applyAlignment="true">
      <alignment horizontal="right" vertical="center"/>
    </xf>
    <xf numFmtId="0" fontId="1" fillId="0" borderId="0" xfId="175" applyFont="true" applyFill="true" applyAlignment="true">
      <alignment horizontal="center" vertical="center"/>
    </xf>
    <xf numFmtId="0" fontId="7" fillId="9" borderId="7" xfId="175" applyFont="true" applyFill="true" applyBorder="true" applyAlignment="true">
      <alignment horizontal="center" vertical="center"/>
    </xf>
    <xf numFmtId="189" fontId="7" fillId="0" borderId="7" xfId="175" applyNumberFormat="true" applyFont="true" applyFill="true" applyBorder="true" applyAlignment="true">
      <alignment horizontal="center" vertical="center"/>
    </xf>
    <xf numFmtId="0" fontId="18" fillId="0" borderId="0" xfId="175" applyFont="true" applyFill="true" applyAlignment="true" applyProtection="true">
      <alignment vertical="center"/>
      <protection locked="false"/>
    </xf>
    <xf numFmtId="0" fontId="5" fillId="0" borderId="0" xfId="175" applyFont="true" applyFill="true" applyAlignment="true" applyProtection="true">
      <alignment horizontal="center" vertical="center"/>
      <protection locked="false"/>
    </xf>
    <xf numFmtId="0" fontId="19" fillId="0" borderId="0" xfId="175" applyFont="true" applyFill="true" applyAlignment="true" applyProtection="true">
      <alignment vertical="center"/>
      <protection locked="false"/>
    </xf>
    <xf numFmtId="0" fontId="1" fillId="0" borderId="0" xfId="175" applyFill="true" applyAlignment="true" applyProtection="true">
      <alignment vertical="center"/>
      <protection locked="false"/>
    </xf>
    <xf numFmtId="0" fontId="10" fillId="0" borderId="0" xfId="175" applyFont="true" applyFill="true" applyAlignment="true" applyProtection="true">
      <alignment vertical="center"/>
    </xf>
    <xf numFmtId="0" fontId="12" fillId="0" borderId="0" xfId="175" applyFont="true" applyFill="true" applyAlignment="true" applyProtection="true">
      <alignment horizontal="center" vertical="center"/>
    </xf>
    <xf numFmtId="31" fontId="5" fillId="0" borderId="0" xfId="175" applyNumberFormat="true" applyFont="true" applyFill="true" applyAlignment="true" applyProtection="true">
      <alignment vertical="center"/>
    </xf>
    <xf numFmtId="196" fontId="5" fillId="0" borderId="0" xfId="175" applyNumberFormat="true" applyFont="true" applyFill="true" applyAlignment="true" applyProtection="true">
      <alignment vertical="center"/>
      <protection locked="false"/>
    </xf>
    <xf numFmtId="0" fontId="8" fillId="0" borderId="1" xfId="175" applyFont="true" applyFill="true" applyBorder="true" applyAlignment="true" applyProtection="true">
      <alignment horizontal="center" vertical="center"/>
    </xf>
    <xf numFmtId="0" fontId="8" fillId="0" borderId="1" xfId="135" applyFont="true" applyFill="true" applyBorder="true" applyAlignment="true" applyProtection="true">
      <alignment horizontal="center" vertical="center"/>
    </xf>
    <xf numFmtId="3" fontId="8" fillId="0" borderId="1" xfId="135" applyNumberFormat="true" applyFont="true" applyFill="true" applyBorder="true" applyAlignment="true" applyProtection="true">
      <alignment horizontal="center" vertical="center"/>
    </xf>
    <xf numFmtId="0" fontId="8" fillId="0" borderId="1" xfId="175" applyFont="true" applyFill="true" applyBorder="true" applyAlignment="true" applyProtection="true">
      <alignment vertical="center"/>
    </xf>
    <xf numFmtId="196" fontId="20" fillId="0" borderId="1" xfId="175" applyNumberFormat="true" applyFont="true" applyFill="true" applyBorder="true" applyAlignment="true" applyProtection="true">
      <alignment horizontal="right" vertical="center"/>
    </xf>
    <xf numFmtId="0" fontId="21" fillId="0" borderId="1" xfId="175" applyNumberFormat="true" applyFont="true" applyFill="true" applyBorder="true" applyAlignment="true" applyProtection="true">
      <alignment horizontal="right" vertical="center"/>
    </xf>
    <xf numFmtId="0" fontId="8" fillId="0" borderId="1" xfId="175" applyFont="true" applyFill="true" applyBorder="true" applyAlignment="true" applyProtection="true">
      <alignment horizontal="left" vertical="center"/>
    </xf>
    <xf numFmtId="0" fontId="21" fillId="0" borderId="1" xfId="175" applyNumberFormat="true" applyFont="true" applyFill="true" applyBorder="true" applyAlignment="true" applyProtection="true">
      <alignment horizontal="right" vertical="center"/>
      <protection locked="false"/>
    </xf>
    <xf numFmtId="3" fontId="21" fillId="0" borderId="1" xfId="175" applyNumberFormat="true" applyFont="true" applyFill="true" applyBorder="true" applyAlignment="true" applyProtection="true">
      <alignment horizontal="right" vertical="center"/>
      <protection locked="false"/>
    </xf>
    <xf numFmtId="0" fontId="8" fillId="0" borderId="1" xfId="175" applyFont="true" applyBorder="true" applyAlignment="true">
      <alignment vertical="center"/>
    </xf>
    <xf numFmtId="196" fontId="21" fillId="0" borderId="1" xfId="175" applyNumberFormat="true" applyFont="true" applyFill="true" applyBorder="true" applyAlignment="true" applyProtection="true">
      <alignment horizontal="right" vertical="center"/>
    </xf>
    <xf numFmtId="196" fontId="22" fillId="0" borderId="1" xfId="175" applyNumberFormat="true" applyFont="true" applyFill="true" applyBorder="true" applyAlignment="true" applyProtection="true">
      <alignment horizontal="right" vertical="center"/>
    </xf>
    <xf numFmtId="0" fontId="5" fillId="0" borderId="0" xfId="175" applyFont="true" applyFill="true" applyAlignment="true" applyProtection="true">
      <alignment horizontal="right" vertical="center"/>
    </xf>
    <xf numFmtId="0" fontId="1" fillId="0" borderId="0" xfId="175" applyFont="true" applyFill="true" applyBorder="true" applyAlignment="true">
      <alignment vertical="center"/>
    </xf>
    <xf numFmtId="3" fontId="13" fillId="0" borderId="1" xfId="78" applyNumberFormat="true" applyFont="true" applyFill="true" applyBorder="true" applyAlignment="true">
      <alignment vertical="center"/>
    </xf>
    <xf numFmtId="0" fontId="13" fillId="0" borderId="1" xfId="78" applyFont="true" applyFill="true" applyBorder="true" applyAlignment="true">
      <alignment vertical="center"/>
    </xf>
    <xf numFmtId="177" fontId="13" fillId="0" borderId="1" xfId="175" applyNumberFormat="true" applyFont="true" applyFill="true" applyBorder="true" applyAlignment="true" applyProtection="true">
      <alignment vertical="center"/>
      <protection locked="false"/>
    </xf>
    <xf numFmtId="177" fontId="14" fillId="0" borderId="1" xfId="175" applyNumberFormat="true" applyFont="true" applyFill="true" applyBorder="true" applyAlignment="true" applyProtection="true">
      <alignment vertical="center"/>
      <protection locked="false"/>
    </xf>
    <xf numFmtId="0" fontId="10" fillId="0" borderId="0" xfId="175" applyFont="true" applyFill="true" applyAlignment="true">
      <alignment horizontal="center" vertical="center"/>
    </xf>
    <xf numFmtId="0" fontId="1" fillId="0" borderId="8" xfId="175" applyFont="true" applyFill="true" applyBorder="true" applyAlignment="true">
      <alignment horizontal="right" vertical="center"/>
    </xf>
    <xf numFmtId="0" fontId="1" fillId="0" borderId="1" xfId="175" applyFont="true" applyFill="true" applyBorder="true" applyAlignment="true">
      <alignment horizontal="center" vertical="center" wrapText="true"/>
    </xf>
    <xf numFmtId="0" fontId="13" fillId="9" borderId="2" xfId="175" applyFont="true" applyFill="true" applyBorder="true" applyAlignment="true">
      <alignment vertical="center"/>
    </xf>
    <xf numFmtId="0" fontId="2" fillId="9" borderId="1" xfId="175" applyFont="true" applyFill="true" applyBorder="true" applyAlignment="true">
      <alignment horizontal="center" vertical="center"/>
    </xf>
    <xf numFmtId="177" fontId="13" fillId="0" borderId="2" xfId="175" applyNumberFormat="true" applyFont="true" applyFill="true" applyBorder="true" applyAlignment="true" applyProtection="true">
      <alignment horizontal="left" vertical="center"/>
      <protection locked="false"/>
    </xf>
    <xf numFmtId="0" fontId="2" fillId="0" borderId="1" xfId="78" applyFont="true" applyFill="true" applyBorder="true" applyAlignment="true">
      <alignment horizontal="center" vertical="center"/>
    </xf>
    <xf numFmtId="0" fontId="1" fillId="0" borderId="1" xfId="78" applyFont="true" applyFill="true" applyBorder="true" applyAlignment="true">
      <alignment horizontal="center" vertical="center" wrapText="true"/>
    </xf>
    <xf numFmtId="176" fontId="13" fillId="0" borderId="2" xfId="175" applyNumberFormat="true" applyFont="true" applyFill="true" applyBorder="true" applyAlignment="true" applyProtection="true">
      <alignment horizontal="left" vertical="center"/>
      <protection locked="false"/>
    </xf>
    <xf numFmtId="0" fontId="13" fillId="0" borderId="2" xfId="175" applyFont="true" applyFill="true" applyBorder="true" applyAlignment="true">
      <alignment vertical="center"/>
    </xf>
    <xf numFmtId="176" fontId="14" fillId="0" borderId="2" xfId="175" applyNumberFormat="true" applyFont="true" applyFill="true" applyBorder="true" applyAlignment="true" applyProtection="true">
      <alignment horizontal="left" vertical="center"/>
      <protection locked="false"/>
    </xf>
    <xf numFmtId="0" fontId="1" fillId="0" borderId="1" xfId="78" applyFont="true" applyFill="true" applyBorder="true" applyAlignment="true">
      <alignment vertical="center"/>
    </xf>
    <xf numFmtId="0" fontId="2" fillId="0" borderId="9" xfId="175" applyFont="true" applyFill="true" applyBorder="true" applyAlignment="true">
      <alignment horizontal="center" vertical="center"/>
    </xf>
    <xf numFmtId="0" fontId="14" fillId="0" borderId="2" xfId="175" applyFont="true" applyFill="true" applyBorder="true" applyAlignment="true">
      <alignment vertical="center"/>
    </xf>
    <xf numFmtId="0" fontId="14" fillId="9" borderId="2" xfId="175" applyFont="true" applyFill="true" applyBorder="true" applyAlignment="true">
      <alignment vertical="center"/>
    </xf>
    <xf numFmtId="0" fontId="1" fillId="7" borderId="1" xfId="175" applyFont="true" applyFill="true" applyBorder="true" applyAlignment="true">
      <alignment vertical="center"/>
    </xf>
    <xf numFmtId="0" fontId="2" fillId="0" borderId="3" xfId="175" applyFont="true" applyFill="true" applyBorder="true" applyAlignment="true" applyProtection="true">
      <alignment horizontal="center" vertical="center"/>
      <protection locked="false"/>
    </xf>
    <xf numFmtId="0" fontId="2" fillId="0" borderId="1" xfId="175" applyFont="true" applyFill="true" applyBorder="true" applyAlignment="true" applyProtection="true">
      <alignment horizontal="center" vertical="center" wrapText="true"/>
      <protection locked="false"/>
    </xf>
    <xf numFmtId="0" fontId="7" fillId="0" borderId="1" xfId="175" applyFont="true" applyFill="true" applyBorder="true" applyAlignment="true" applyProtection="true">
      <alignment horizontal="left" vertical="center"/>
      <protection locked="false"/>
    </xf>
    <xf numFmtId="1" fontId="7" fillId="0" borderId="1" xfId="175" applyNumberFormat="true" applyFont="true" applyFill="true" applyBorder="true" applyAlignment="true" applyProtection="true">
      <alignment vertical="center"/>
      <protection locked="false"/>
    </xf>
    <xf numFmtId="0" fontId="1" fillId="0" borderId="0" xfId="175" applyFont="true" applyFill="true" applyBorder="true" applyAlignment="true" applyProtection="true">
      <alignment horizontal="center" vertical="center"/>
      <protection locked="false"/>
    </xf>
    <xf numFmtId="1" fontId="1" fillId="0" borderId="0" xfId="175" applyNumberFormat="true" applyFont="true" applyFill="true" applyAlignment="true" applyProtection="true">
      <alignment vertical="center"/>
      <protection locked="false"/>
    </xf>
    <xf numFmtId="1" fontId="15" fillId="6" borderId="1" xfId="175" applyNumberFormat="true" applyFont="true" applyFill="true" applyBorder="true" applyAlignment="true" applyProtection="true">
      <alignment vertical="center"/>
      <protection locked="false"/>
    </xf>
    <xf numFmtId="3" fontId="13" fillId="0" borderId="10" xfId="175" applyNumberFormat="true" applyFont="true" applyFill="true" applyBorder="true" applyAlignment="true" applyProtection="true">
      <alignment vertical="center"/>
      <protection locked="false"/>
    </xf>
    <xf numFmtId="0" fontId="13" fillId="0" borderId="2" xfId="175" applyFont="true" applyFill="true" applyBorder="true" applyAlignment="true" applyProtection="true">
      <alignment vertical="center"/>
      <protection locked="false"/>
    </xf>
    <xf numFmtId="0" fontId="1" fillId="0" borderId="1" xfId="175" applyFont="true" applyFill="true" applyBorder="true" applyAlignment="true" applyProtection="true">
      <alignment vertical="center"/>
      <protection locked="false"/>
    </xf>
    <xf numFmtId="1" fontId="1" fillId="0" borderId="1" xfId="175" applyNumberFormat="true" applyFont="true" applyFill="true" applyBorder="true" applyAlignment="true" applyProtection="true">
      <alignment vertical="center"/>
      <protection locked="false"/>
    </xf>
    <xf numFmtId="1" fontId="13" fillId="0" borderId="7" xfId="175" applyNumberFormat="true" applyFont="true" applyFill="true" applyBorder="true" applyAlignment="true" applyProtection="true">
      <alignment horizontal="left" vertical="center"/>
      <protection locked="false"/>
    </xf>
    <xf numFmtId="0" fontId="14" fillId="0" borderId="1" xfId="175" applyFont="true" applyBorder="true" applyAlignment="true" applyProtection="true">
      <alignment horizontal="left" vertical="center" wrapText="true"/>
      <protection locked="false"/>
    </xf>
    <xf numFmtId="1" fontId="14" fillId="0" borderId="1" xfId="175" applyNumberFormat="true" applyFont="true" applyFill="true" applyBorder="true" applyAlignment="true" applyProtection="true">
      <alignment vertical="center"/>
      <protection locked="false"/>
    </xf>
    <xf numFmtId="0" fontId="1" fillId="0" borderId="0" xfId="175" applyFont="true" applyFill="true" applyBorder="true" applyAlignment="true" applyProtection="true">
      <alignment vertical="center"/>
      <protection locked="false"/>
    </xf>
    <xf numFmtId="1" fontId="13" fillId="0" borderId="9" xfId="175" applyNumberFormat="true" applyFont="true" applyFill="true" applyBorder="true" applyAlignment="true" applyProtection="true">
      <alignment vertical="center"/>
      <protection locked="false"/>
    </xf>
    <xf numFmtId="0" fontId="1" fillId="7" borderId="0" xfId="175" applyFont="true" applyFill="true" applyAlignment="true">
      <alignment vertical="center"/>
    </xf>
    <xf numFmtId="1" fontId="13" fillId="9" borderId="1" xfId="175" applyNumberFormat="true" applyFont="true" applyFill="true" applyBorder="true" applyAlignment="true">
      <alignment vertical="center"/>
    </xf>
    <xf numFmtId="177" fontId="13" fillId="8" borderId="1" xfId="175" applyNumberFormat="true" applyFont="true" applyFill="true" applyBorder="true" applyAlignment="true" applyProtection="true">
      <alignment horizontal="left" vertical="center"/>
      <protection locked="false"/>
    </xf>
    <xf numFmtId="177" fontId="13" fillId="0" borderId="1" xfId="175" applyNumberFormat="true" applyFont="true" applyFill="true" applyBorder="true" applyAlignment="true" applyProtection="true">
      <alignment horizontal="left" vertical="center"/>
      <protection locked="false"/>
    </xf>
    <xf numFmtId="1" fontId="1" fillId="0" borderId="1" xfId="63" applyNumberFormat="true" applyFont="true" applyFill="true" applyBorder="true" applyAlignment="true">
      <alignment vertical="center"/>
    </xf>
    <xf numFmtId="1" fontId="1" fillId="7" borderId="1" xfId="63" applyNumberFormat="true" applyFont="true" applyFill="true" applyBorder="true" applyAlignment="true">
      <alignment vertical="center"/>
    </xf>
    <xf numFmtId="0" fontId="13" fillId="7" borderId="1" xfId="175" applyFont="true" applyFill="true" applyBorder="true" applyAlignment="true">
      <alignment vertical="center"/>
    </xf>
    <xf numFmtId="176" fontId="13" fillId="0" borderId="1" xfId="175" applyNumberFormat="true" applyFont="true" applyFill="true" applyBorder="true" applyAlignment="true" applyProtection="true">
      <alignment horizontal="left" vertical="center"/>
      <protection locked="false"/>
    </xf>
    <xf numFmtId="177" fontId="13" fillId="0" borderId="7" xfId="175" applyNumberFormat="true" applyFont="true" applyFill="true" applyBorder="true" applyAlignment="true" applyProtection="true">
      <alignment horizontal="left" vertical="center"/>
      <protection locked="false"/>
    </xf>
    <xf numFmtId="176" fontId="13" fillId="8" borderId="1" xfId="175" applyNumberFormat="true" applyFont="true" applyFill="true" applyBorder="true" applyAlignment="true" applyProtection="true">
      <alignment horizontal="left" vertical="center"/>
      <protection locked="false"/>
    </xf>
    <xf numFmtId="177" fontId="13" fillId="8" borderId="7" xfId="175" applyNumberFormat="true" applyFont="true" applyFill="true" applyBorder="true" applyAlignment="true" applyProtection="true">
      <alignment horizontal="left" vertical="center"/>
      <protection locked="false"/>
    </xf>
    <xf numFmtId="1" fontId="1" fillId="7" borderId="0" xfId="175" applyNumberFormat="true" applyFont="true" applyFill="true" applyAlignment="true">
      <alignment vertical="center"/>
    </xf>
    <xf numFmtId="1" fontId="1" fillId="0" borderId="0" xfId="175" applyNumberFormat="true" applyFont="true" applyFill="true" applyAlignment="true">
      <alignment vertical="center"/>
    </xf>
    <xf numFmtId="176" fontId="13" fillId="0" borderId="7" xfId="175" applyNumberFormat="true" applyFont="true" applyFill="true" applyBorder="true" applyAlignment="true" applyProtection="true">
      <alignment horizontal="left" vertical="center"/>
      <protection locked="false"/>
    </xf>
    <xf numFmtId="177" fontId="14" fillId="0" borderId="1" xfId="175" applyNumberFormat="true" applyFont="true" applyFill="true" applyBorder="true" applyAlignment="true" applyProtection="true">
      <alignment horizontal="left" vertical="center"/>
      <protection locked="false"/>
    </xf>
    <xf numFmtId="0" fontId="13" fillId="8" borderId="7" xfId="175" applyFont="true" applyFill="true" applyBorder="true" applyAlignment="true">
      <alignment vertical="center"/>
    </xf>
    <xf numFmtId="1" fontId="13" fillId="8" borderId="1" xfId="175" applyNumberFormat="true" applyFont="true" applyFill="true" applyBorder="true" applyAlignment="true">
      <alignment vertical="center"/>
    </xf>
    <xf numFmtId="1" fontId="13" fillId="8" borderId="1" xfId="175" applyNumberFormat="true" applyFont="true" applyFill="true" applyBorder="true" applyAlignment="true" applyProtection="true">
      <alignment vertical="center"/>
      <protection locked="false"/>
    </xf>
    <xf numFmtId="0" fontId="13" fillId="8" borderId="1" xfId="175" applyNumberFormat="true" applyFont="true" applyFill="true" applyBorder="true" applyAlignment="true" applyProtection="true">
      <alignment vertical="center"/>
      <protection locked="false"/>
    </xf>
    <xf numFmtId="177" fontId="14" fillId="8" borderId="1" xfId="175" applyNumberFormat="true" applyFont="true" applyFill="true" applyBorder="true" applyAlignment="true" applyProtection="true">
      <alignment horizontal="left" vertical="center"/>
      <protection locked="false"/>
    </xf>
    <xf numFmtId="0" fontId="7" fillId="7" borderId="1" xfId="175" applyFont="true" applyFill="true" applyBorder="true" applyAlignment="true">
      <alignment vertical="center"/>
    </xf>
    <xf numFmtId="1" fontId="13" fillId="7" borderId="1" xfId="175" applyNumberFormat="true" applyFont="true" applyFill="true" applyBorder="true" applyAlignment="true" applyProtection="true">
      <alignment vertical="center"/>
      <protection locked="false"/>
    </xf>
    <xf numFmtId="0" fontId="13" fillId="7" borderId="1" xfId="175" applyNumberFormat="true" applyFont="true" applyFill="true" applyBorder="true" applyAlignment="true" applyProtection="true">
      <alignment vertical="center"/>
      <protection locked="false"/>
    </xf>
    <xf numFmtId="176" fontId="14" fillId="0" borderId="1" xfId="175" applyNumberFormat="true" applyFont="true" applyFill="true" applyBorder="true" applyAlignment="true" applyProtection="true">
      <alignment horizontal="left" vertical="center"/>
      <protection locked="false"/>
    </xf>
    <xf numFmtId="0" fontId="14" fillId="0" borderId="1" xfId="175" applyFont="true" applyFill="true" applyBorder="true" applyAlignment="true">
      <alignment vertical="center"/>
    </xf>
    <xf numFmtId="0" fontId="14" fillId="8" borderId="1" xfId="175" applyFont="true" applyFill="true" applyBorder="true" applyAlignment="true">
      <alignment vertical="center"/>
    </xf>
    <xf numFmtId="0" fontId="14" fillId="8" borderId="1" xfId="175" applyFont="true" applyFill="true" applyBorder="true" applyAlignment="true">
      <alignment horizontal="left" vertical="center"/>
    </xf>
    <xf numFmtId="0" fontId="14" fillId="7" borderId="1" xfId="175" applyFont="true" applyFill="true" applyBorder="true" applyAlignment="true">
      <alignment vertical="center"/>
    </xf>
    <xf numFmtId="0" fontId="14" fillId="8" borderId="2" xfId="175" applyFont="true" applyFill="true" applyBorder="true" applyAlignment="true">
      <alignment vertical="center"/>
    </xf>
    <xf numFmtId="0" fontId="13" fillId="8" borderId="2" xfId="175" applyFont="true" applyFill="true" applyBorder="true" applyAlignment="true">
      <alignment vertical="center"/>
    </xf>
    <xf numFmtId="0" fontId="14" fillId="0" borderId="0" xfId="175" applyFont="true" applyFill="true" applyAlignment="true">
      <alignment vertical="center"/>
    </xf>
    <xf numFmtId="1" fontId="1" fillId="9" borderId="1" xfId="63" applyNumberFormat="true" applyFont="true" applyFill="true" applyBorder="true" applyAlignment="true">
      <alignment vertical="center"/>
    </xf>
    <xf numFmtId="0" fontId="7" fillId="9" borderId="1" xfId="175" applyFont="true" applyFill="true" applyBorder="true" applyAlignment="true">
      <alignment horizontal="distributed" vertical="center"/>
    </xf>
    <xf numFmtId="1" fontId="1" fillId="9" borderId="1" xfId="175" applyNumberFormat="true" applyFont="true" applyFill="true" applyBorder="true" applyAlignment="true">
      <alignment vertical="center"/>
    </xf>
    <xf numFmtId="0" fontId="10" fillId="0" borderId="0" xfId="406" applyFont="true" applyFill="true" applyAlignment="true">
      <alignment vertical="center"/>
    </xf>
    <xf numFmtId="0" fontId="23" fillId="0" borderId="0" xfId="406" applyFont="true" applyFill="true" applyAlignment="true">
      <alignment vertical="center"/>
    </xf>
    <xf numFmtId="0" fontId="1" fillId="0" borderId="0" xfId="406" applyFont="true" applyFill="true" applyAlignment="true">
      <alignment vertical="center"/>
    </xf>
    <xf numFmtId="0" fontId="12" fillId="0" borderId="0" xfId="406" applyFont="true" applyFill="true" applyAlignment="true">
      <alignment horizontal="center" vertical="center"/>
    </xf>
    <xf numFmtId="0" fontId="1" fillId="0" borderId="0" xfId="406" applyFill="true" applyAlignment="true">
      <alignment horizontal="right" vertical="center"/>
    </xf>
    <xf numFmtId="0" fontId="2" fillId="0" borderId="1" xfId="406" applyFont="true" applyFill="true" applyBorder="true" applyAlignment="true">
      <alignment horizontal="center" vertical="center"/>
    </xf>
    <xf numFmtId="0" fontId="2" fillId="0" borderId="1" xfId="406" applyFont="true" applyFill="true" applyBorder="true" applyAlignment="true">
      <alignment horizontal="center" vertical="center" wrapText="true"/>
    </xf>
    <xf numFmtId="0" fontId="13" fillId="0" borderId="1" xfId="406" applyFont="true" applyFill="true" applyBorder="true" applyAlignment="true">
      <alignment vertical="center"/>
    </xf>
    <xf numFmtId="0" fontId="13" fillId="9" borderId="1" xfId="406" applyFont="true" applyFill="true" applyBorder="true" applyAlignment="true">
      <alignment vertical="center"/>
    </xf>
    <xf numFmtId="189" fontId="13" fillId="0" borderId="1" xfId="406" applyNumberFormat="true" applyFont="true" applyFill="true" applyBorder="true" applyAlignment="true">
      <alignment vertical="center"/>
    </xf>
    <xf numFmtId="0" fontId="14" fillId="0" borderId="1" xfId="406" applyFont="true" applyFill="true" applyBorder="true" applyAlignment="true">
      <alignment vertical="center"/>
    </xf>
    <xf numFmtId="0" fontId="7" fillId="0" borderId="1" xfId="406" applyFont="true" applyFill="true" applyBorder="true" applyAlignment="true">
      <alignment horizontal="distributed" vertical="center"/>
    </xf>
    <xf numFmtId="0" fontId="1" fillId="0" borderId="0" xfId="0" applyFont="true" applyFill="true" applyAlignment="true"/>
    <xf numFmtId="0" fontId="1" fillId="0" borderId="0" xfId="0" applyFont="true" applyFill="true" applyBorder="true" applyAlignment="true"/>
    <xf numFmtId="0" fontId="10" fillId="0" borderId="0" xfId="0" applyFont="true" applyFill="true" applyAlignment="true"/>
    <xf numFmtId="0" fontId="12" fillId="0" borderId="0" xfId="0" applyFont="true" applyFill="true" applyAlignment="true">
      <alignment horizontal="center" vertical="center"/>
    </xf>
    <xf numFmtId="0" fontId="1" fillId="0" borderId="0" xfId="0" applyFont="true" applyFill="true" applyBorder="true" applyAlignment="true">
      <alignment horizontal="right"/>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3" fontId="13" fillId="0" borderId="1" xfId="0" applyNumberFormat="true" applyFont="true" applyFill="true" applyBorder="true" applyAlignment="true" applyProtection="true">
      <alignment vertical="center"/>
    </xf>
    <xf numFmtId="0" fontId="1" fillId="0" borderId="1" xfId="0" applyFont="true" applyFill="true" applyBorder="true" applyAlignment="true"/>
    <xf numFmtId="0" fontId="13" fillId="0" borderId="1" xfId="0" applyFont="true" applyFill="true" applyBorder="true" applyAlignment="true">
      <alignment vertical="center"/>
    </xf>
    <xf numFmtId="0" fontId="7" fillId="0" borderId="1" xfId="0" applyFont="true" applyFill="true" applyBorder="true" applyAlignment="true">
      <alignment horizontal="distributed" vertical="center"/>
    </xf>
    <xf numFmtId="49" fontId="10" fillId="0" borderId="1" xfId="315" applyNumberFormat="true" applyFont="true" applyFill="true" applyBorder="true" applyAlignment="true" applyProtection="true">
      <alignment horizontal="distributed" vertical="center"/>
    </xf>
    <xf numFmtId="0" fontId="1" fillId="0" borderId="0" xfId="135" applyFont="true" applyFill="true" applyAlignment="true"/>
    <xf numFmtId="0" fontId="8" fillId="0" borderId="0" xfId="135" applyFont="true" applyFill="true" applyAlignment="true"/>
    <xf numFmtId="0" fontId="1" fillId="0" borderId="0" xfId="135" applyFill="true" applyAlignment="true"/>
    <xf numFmtId="0" fontId="23" fillId="0" borderId="0" xfId="135" applyFont="true" applyFill="true" applyAlignment="true"/>
    <xf numFmtId="0" fontId="10" fillId="0" borderId="0" xfId="0" applyFont="true" applyFill="true" applyAlignment="true">
      <alignment vertical="center"/>
    </xf>
    <xf numFmtId="0" fontId="5" fillId="0" borderId="0" xfId="135" applyNumberFormat="true" applyFont="true" applyFill="true" applyAlignment="true" applyProtection="true">
      <alignment horizontal="right" vertical="center"/>
    </xf>
    <xf numFmtId="0" fontId="8" fillId="0" borderId="10" xfId="135" applyNumberFormat="true" applyFont="true" applyFill="true" applyBorder="true" applyAlignment="true" applyProtection="true">
      <alignment horizontal="center" vertical="center"/>
    </xf>
    <xf numFmtId="0" fontId="8" fillId="0" borderId="1" xfId="135" applyNumberFormat="true" applyFont="true" applyFill="true" applyBorder="true" applyAlignment="true" applyProtection="true">
      <alignment horizontal="centerContinuous" vertical="center" wrapText="true"/>
    </xf>
    <xf numFmtId="0" fontId="8" fillId="0" borderId="6" xfId="135" applyNumberFormat="true" applyFont="true" applyFill="true" applyBorder="true" applyAlignment="true" applyProtection="true">
      <alignment horizontal="center" vertical="center"/>
    </xf>
    <xf numFmtId="0" fontId="8" fillId="0" borderId="10" xfId="135" applyNumberFormat="true" applyFont="true" applyFill="true" applyBorder="true" applyAlignment="true" applyProtection="true">
      <alignment horizontal="center" vertical="center" wrapText="true"/>
    </xf>
    <xf numFmtId="0" fontId="8" fillId="0" borderId="2" xfId="135" applyNumberFormat="true" applyFont="true" applyFill="true" applyBorder="true" applyAlignment="true" applyProtection="true">
      <alignment horizontal="center" vertical="center" wrapText="true"/>
    </xf>
    <xf numFmtId="0" fontId="8" fillId="0" borderId="3" xfId="135" applyNumberFormat="true" applyFont="true" applyFill="true" applyBorder="true" applyAlignment="true" applyProtection="true">
      <alignment horizontal="center" vertical="center" wrapText="true"/>
    </xf>
    <xf numFmtId="0" fontId="8" fillId="0" borderId="7" xfId="135" applyNumberFormat="true" applyFont="true" applyFill="true" applyBorder="true" applyAlignment="true" applyProtection="true">
      <alignment horizontal="center" vertical="center"/>
    </xf>
    <xf numFmtId="0" fontId="8" fillId="0" borderId="7" xfId="135" applyNumberFormat="true" applyFont="true" applyFill="true" applyBorder="true" applyAlignment="true" applyProtection="true">
      <alignment horizontal="center" vertical="center" wrapText="true"/>
    </xf>
    <xf numFmtId="0" fontId="8" fillId="0" borderId="1" xfId="135" applyNumberFormat="true" applyFont="true" applyFill="true" applyBorder="true" applyAlignment="true" applyProtection="true">
      <alignment horizontal="center" vertical="center" wrapText="true"/>
    </xf>
    <xf numFmtId="3" fontId="8" fillId="0" borderId="1" xfId="135" applyNumberFormat="true" applyFont="true" applyFill="true" applyBorder="true" applyAlignment="true" applyProtection="true">
      <alignment horizontal="right" vertical="center"/>
    </xf>
    <xf numFmtId="0" fontId="8" fillId="0" borderId="1" xfId="135" applyFont="true" applyFill="true" applyBorder="true" applyAlignment="true"/>
    <xf numFmtId="0" fontId="8" fillId="0" borderId="9" xfId="135" applyNumberFormat="true" applyFont="true" applyFill="true" applyBorder="true" applyAlignment="true" applyProtection="true">
      <alignment horizontal="center" vertical="center" wrapText="true"/>
    </xf>
    <xf numFmtId="0" fontId="24" fillId="0" borderId="1" xfId="135" applyNumberFormat="true" applyFont="true" applyFill="true" applyBorder="true" applyAlignment="true" applyProtection="true">
      <alignment horizontal="center" vertical="center" wrapText="true"/>
    </xf>
    <xf numFmtId="0" fontId="25" fillId="0" borderId="0" xfId="135" applyNumberFormat="true" applyFont="true" applyFill="true" applyAlignment="true" applyProtection="true">
      <alignment horizontal="right" vertical="center"/>
    </xf>
    <xf numFmtId="0" fontId="24" fillId="0" borderId="1" xfId="135" applyNumberFormat="true" applyFont="true" applyFill="true" applyBorder="true" applyAlignment="true" applyProtection="true">
      <alignment horizontal="centerContinuous" vertical="center" wrapText="true"/>
    </xf>
    <xf numFmtId="3" fontId="24" fillId="0" borderId="1" xfId="135" applyNumberFormat="true" applyFont="true" applyFill="true" applyBorder="true" applyAlignment="true" applyProtection="true">
      <alignment horizontal="right" vertical="center"/>
    </xf>
    <xf numFmtId="0" fontId="24" fillId="0" borderId="1" xfId="135" applyFont="true" applyFill="true" applyBorder="true" applyAlignment="true"/>
    <xf numFmtId="180" fontId="2" fillId="0" borderId="0" xfId="175" applyNumberFormat="true" applyFont="true" applyAlignment="true">
      <alignment horizontal="center" vertical="center"/>
    </xf>
    <xf numFmtId="180" fontId="1" fillId="0" borderId="0" xfId="175" applyNumberFormat="true" applyFont="true" applyAlignment="true">
      <alignment horizontal="center"/>
    </xf>
    <xf numFmtId="180" fontId="2" fillId="0" borderId="1" xfId="175" applyNumberFormat="true" applyFont="true" applyBorder="true" applyAlignment="true">
      <alignment horizontal="center" vertical="center"/>
    </xf>
    <xf numFmtId="0" fontId="26" fillId="0" borderId="1" xfId="192" applyFont="true" applyBorder="true">
      <alignment vertical="center"/>
    </xf>
    <xf numFmtId="180" fontId="2" fillId="0" borderId="9" xfId="175" applyNumberFormat="true" applyFont="true" applyBorder="true" applyAlignment="true">
      <alignment horizontal="right" vertical="center"/>
    </xf>
    <xf numFmtId="0" fontId="26" fillId="9" borderId="1" xfId="192" applyFont="true" applyFill="true" applyBorder="true">
      <alignment vertical="center"/>
    </xf>
    <xf numFmtId="180" fontId="1" fillId="0" borderId="9" xfId="175" applyNumberFormat="true" applyFont="true" applyBorder="true" applyAlignment="true">
      <alignment horizontal="right" vertical="center"/>
    </xf>
    <xf numFmtId="180" fontId="1" fillId="0" borderId="1" xfId="175" applyNumberFormat="true" applyFont="true" applyBorder="true" applyAlignment="true">
      <alignment vertical="center"/>
    </xf>
    <xf numFmtId="0" fontId="1" fillId="0" borderId="2" xfId="0" applyNumberFormat="true" applyFont="true" applyFill="true" applyBorder="true" applyAlignment="true" applyProtection="true">
      <alignment horizontal="left" vertical="center"/>
    </xf>
    <xf numFmtId="180" fontId="1" fillId="0" borderId="0" xfId="175" applyNumberFormat="true" applyFont="true" applyAlignment="true">
      <alignment horizontal="center" vertical="center"/>
    </xf>
  </cellXfs>
  <cellStyles count="496">
    <cellStyle name="常规" xfId="0" builtinId="0"/>
    <cellStyle name="注释 3" xfId="1"/>
    <cellStyle name="寘嬫愗傝 [0.00]_Region Orders (2)" xfId="2"/>
    <cellStyle name="强调文字颜色 2 3" xfId="3"/>
    <cellStyle name="千分位_97-917" xfId="4"/>
    <cellStyle name="千分位[0]_laroux" xfId="5"/>
    <cellStyle name="解释性文本 3" xfId="6"/>
    <cellStyle name="好_5襄汾县_2017年预算财力" xfId="7"/>
    <cellStyle name="好_2016年预算表格1 3" xfId="8"/>
    <cellStyle name="好_2016年预算表格1 2" xfId="9"/>
    <cellStyle name="好_2016年预算表格1" xfId="10"/>
    <cellStyle name="好_2016年结转" xfId="11"/>
    <cellStyle name="汇总 2" xfId="12"/>
    <cellStyle name="好_10浮山县" xfId="13"/>
    <cellStyle name="超级链接" xfId="14"/>
    <cellStyle name="常规 9" xfId="15"/>
    <cellStyle name="常规 8 4" xfId="16"/>
    <cellStyle name="常规 7 2 2 3" xfId="17"/>
    <cellStyle name="好_2016年结转 2" xfId="18"/>
    <cellStyle name="常规 7 2 2 2" xfId="19"/>
    <cellStyle name="常规 7 2" xfId="20"/>
    <cellStyle name="常规 4 6" xfId="21"/>
    <cellStyle name="强调文字颜色 6 3" xfId="22"/>
    <cellStyle name="常规 4 3 3" xfId="23"/>
    <cellStyle name="常规 4 3 2 3" xfId="24"/>
    <cellStyle name="常规 4 3 2" xfId="25"/>
    <cellStyle name="常规 4 3" xfId="26"/>
    <cellStyle name="常规 4 2 3" xfId="27"/>
    <cellStyle name="强调文字颜色 6 2" xfId="28"/>
    <cellStyle name="常规 7" xfId="29"/>
    <cellStyle name="常规 4 2 2 2" xfId="30"/>
    <cellStyle name="常规 4 4 2" xfId="31"/>
    <cellStyle name="常规 4 2 2" xfId="32"/>
    <cellStyle name="常规 4 4" xfId="33"/>
    <cellStyle name="好_Book1" xfId="34"/>
    <cellStyle name="常规 4 2" xfId="35"/>
    <cellStyle name="强调文字颜色 5 3" xfId="36"/>
    <cellStyle name="常规 3 4 2" xfId="37"/>
    <cellStyle name="常规 3 3 2 2" xfId="38"/>
    <cellStyle name="常规 2_10浮山县" xfId="39"/>
    <cellStyle name="常规 2 8" xfId="40"/>
    <cellStyle name="输入 2" xfId="41"/>
    <cellStyle name="常规 2 6 2" xfId="42"/>
    <cellStyle name="好_5襄汾县_2017年预算财力 2" xfId="43"/>
    <cellStyle name="常规 2 5 3" xfId="44"/>
    <cellStyle name="借出原因" xfId="45"/>
    <cellStyle name="常规 2 5 2 3" xfId="46"/>
    <cellStyle name="常规 2 5 2 2" xfId="47"/>
    <cellStyle name="常规 2 5 2" xfId="48"/>
    <cellStyle name="常规 2 5" xfId="49"/>
    <cellStyle name="强调文字颜色 4 2" xfId="50"/>
    <cellStyle name="常规 2 3 2 3" xfId="51"/>
    <cellStyle name="常规 2 3 2 2 3" xfId="52"/>
    <cellStyle name="常规 2 3 2 2 2" xfId="53"/>
    <cellStyle name="常规 2 3 2" xfId="54"/>
    <cellStyle name="好_2016年预算表格zd 3" xfId="55"/>
    <cellStyle name="常规 2 2 2 2 3" xfId="56"/>
    <cellStyle name="常规 7 2 2" xfId="57"/>
    <cellStyle name="链接单元格 2" xfId="58"/>
    <cellStyle name="常规 18" xfId="59"/>
    <cellStyle name="常规 23" xfId="60"/>
    <cellStyle name="好_16隰县" xfId="61"/>
    <cellStyle name="常规 17" xfId="62"/>
    <cellStyle name="常规 22" xfId="63"/>
    <cellStyle name="分级显示行_1_Book1" xfId="64"/>
    <cellStyle name="后继超级链接" xfId="65"/>
    <cellStyle name="常规 15 3" xfId="66"/>
    <cellStyle name="常规 20 3" xfId="67"/>
    <cellStyle name="常规 15 2" xfId="68"/>
    <cellStyle name="常规 20 2" xfId="69"/>
    <cellStyle name="常规 15" xfId="70"/>
    <cellStyle name="常规 20" xfId="71"/>
    <cellStyle name="好_2016年预算表格zd_2017年预算财力" xfId="72"/>
    <cellStyle name="常规 2 3 2 2" xfId="73"/>
    <cellStyle name="常规 11 2 2" xfId="74"/>
    <cellStyle name="常规 10 6 3" xfId="75"/>
    <cellStyle name="好_2016年预算表格zd_2017年预算财力 3" xfId="76"/>
    <cellStyle name="常规 10 5 2 3" xfId="77"/>
    <cellStyle name="常规 10 5 2" xfId="78"/>
    <cellStyle name="常规 10 4 2" xfId="79"/>
    <cellStyle name="常规 10 4" xfId="80"/>
    <cellStyle name="检查单元格 3" xfId="81"/>
    <cellStyle name="常规 2 7" xfId="82"/>
    <cellStyle name="差_5襄汾县_2017年预算财力" xfId="83"/>
    <cellStyle name="差_5襄汾县" xfId="84"/>
    <cellStyle name="差_2016年结转" xfId="85"/>
    <cellStyle name="差_2016年基金预算" xfId="86"/>
    <cellStyle name="注释 2" xfId="87"/>
    <cellStyle name="差_17汾西县" xfId="88"/>
    <cellStyle name="解释性文本 2" xfId="89"/>
    <cellStyle name="差 3" xfId="90"/>
    <cellStyle name="部门" xfId="91"/>
    <cellStyle name="表标题 2" xfId="92"/>
    <cellStyle name="常规 3 2 2 3" xfId="93"/>
    <cellStyle name="标题 4 3" xfId="94"/>
    <cellStyle name="好_2016年基金预算_2017年预算财力 2" xfId="95"/>
    <cellStyle name="好_2016年基金预算_2017年预算财力 3" xfId="96"/>
    <cellStyle name="好_17汾西县_2017年预算财力" xfId="97"/>
    <cellStyle name="常规 3 2 2 2" xfId="98"/>
    <cellStyle name="标题 4 2" xfId="99"/>
    <cellStyle name="差_10浮山县_2017年预算财力" xfId="100"/>
    <cellStyle name="常规 16 2 2" xfId="101"/>
    <cellStyle name="常规 21 2 2" xfId="102"/>
    <cellStyle name="标题 3 2" xfId="103"/>
    <cellStyle name="常规 7 2 3" xfId="104"/>
    <cellStyle name="常规 5 2 2 3" xfId="105"/>
    <cellStyle name="标题 1 2" xfId="106"/>
    <cellStyle name="常规 2 2 2 2 2" xfId="107"/>
    <cellStyle name="差_2016年基金预算_2017年预算财力" xfId="108"/>
    <cellStyle name="好_2016年预算表格zd 2" xfId="109"/>
    <cellStyle name="强调文字颜色 2 2" xfId="110"/>
    <cellStyle name="百分比 2 3" xfId="111"/>
    <cellStyle name="百分比 2 2 3" xfId="112"/>
    <cellStyle name="百分比 2 2" xfId="113"/>
    <cellStyle name="百分比 2" xfId="114"/>
    <cellStyle name="t" xfId="115"/>
    <cellStyle name="检查单元格 2" xfId="116"/>
    <cellStyle name="编号" xfId="117"/>
    <cellStyle name="常规 2 6" xfId="118"/>
    <cellStyle name="强调文字颜色 4 3" xfId="119"/>
    <cellStyle name="sstot" xfId="120"/>
    <cellStyle name="常规 4_10浮山县" xfId="121"/>
    <cellStyle name="RowLevel_0" xfId="122"/>
    <cellStyle name="常规 2 6 3" xfId="123"/>
    <cellStyle name="PSSpacer" xfId="124"/>
    <cellStyle name="常规 15 2 3" xfId="125"/>
    <cellStyle name="常规 20 2 3" xfId="126"/>
    <cellStyle name="常规 16" xfId="127"/>
    <cellStyle name="常规 21" xfId="128"/>
    <cellStyle name="PSDate" xfId="129"/>
    <cellStyle name="Pourcentage_pldt" xfId="130"/>
    <cellStyle name="常规 2 2 5" xfId="131"/>
    <cellStyle name="Percent_!!!GO" xfId="132"/>
    <cellStyle name="per.style" xfId="133"/>
    <cellStyle name="常规 13 2 2" xfId="134"/>
    <cellStyle name="常规 4" xfId="135"/>
    <cellStyle name="常规 3 4 3" xfId="136"/>
    <cellStyle name="常规 12 2" xfId="137"/>
    <cellStyle name="20% - 强调文字颜色 4 2" xfId="138"/>
    <cellStyle name="强调文字颜色 2" xfId="139" builtinId="33"/>
    <cellStyle name="表标题" xfId="140"/>
    <cellStyle name="60% - 强调文字颜色 1 2" xfId="141"/>
    <cellStyle name="Accent3 - 20% 3" xfId="142"/>
    <cellStyle name="差 2" xfId="143"/>
    <cellStyle name="20% - 强调文字颜色 4 3" xfId="144"/>
    <cellStyle name="常规 12 3" xfId="145"/>
    <cellStyle name="好_10浮山县_2017年预算财力 2" xfId="146"/>
    <cellStyle name="标题 5" xfId="147"/>
    <cellStyle name="常规 3 2 3" xfId="148"/>
    <cellStyle name="好_2016年基金预算_2017年预算财力" xfId="149"/>
    <cellStyle name="好 3" xfId="150"/>
    <cellStyle name="好_17汾西县 3" xfId="151"/>
    <cellStyle name="千位_ 方正PC" xfId="152"/>
    <cellStyle name="_Book1" xfId="153"/>
    <cellStyle name="适中 2" xfId="154"/>
    <cellStyle name="常规 3 3 2 3" xfId="155"/>
    <cellStyle name="常规 6 2 2 3" xfId="156"/>
    <cellStyle name="?鹎%U龡&amp;H?_x0008__x001c__x001c_?_x0007__x0001__x0001_" xfId="157"/>
    <cellStyle name="好_16隰县 2" xfId="158"/>
    <cellStyle name="常规 22 2" xfId="159"/>
    <cellStyle name="好_5襄汾县 3" xfId="160"/>
    <cellStyle name="常规 10 3" xfId="161"/>
    <cellStyle name="20% - 强调文字颜色 2 3" xfId="162"/>
    <cellStyle name="常规 13 2" xfId="163"/>
    <cellStyle name="20% - 强调文字颜色 5 2" xfId="164"/>
    <cellStyle name="Accent2 - 20% 3" xfId="165"/>
    <cellStyle name="常规 4 3 2 2" xfId="166"/>
    <cellStyle name="Accent2 - 20%" xfId="167"/>
    <cellStyle name="Millares_96 Risk" xfId="168"/>
    <cellStyle name="好 2" xfId="169"/>
    <cellStyle name="好_17汾西县 2" xfId="170"/>
    <cellStyle name="常规 3 6" xfId="171"/>
    <cellStyle name="常规 10 4 2 2" xfId="172"/>
    <cellStyle name="计算 3" xfId="173"/>
    <cellStyle name="Accent2 - 40% 3" xfId="174"/>
    <cellStyle name="常规 10 5" xfId="175"/>
    <cellStyle name="常规 8 3" xfId="176"/>
    <cellStyle name="Accent2 - 40% 2" xfId="177"/>
    <cellStyle name="常规 14" xfId="178"/>
    <cellStyle name="20% - 强调文字颜色 6" xfId="179" builtinId="50"/>
    <cellStyle name="输出 2" xfId="180"/>
    <cellStyle name="Accent2" xfId="181"/>
    <cellStyle name="输出 3" xfId="182"/>
    <cellStyle name="Accent3" xfId="183"/>
    <cellStyle name="PSHeading" xfId="184"/>
    <cellStyle name="差_2016年预算表格1_2017年预算财力" xfId="185"/>
    <cellStyle name="常规 11 3" xfId="186"/>
    <cellStyle name="20% - 强调文字颜色 3 3" xfId="187"/>
    <cellStyle name="差_2016年预算表格zd" xfId="188"/>
    <cellStyle name="_ET_STYLE_NoName_00__Book1" xfId="189"/>
    <cellStyle name="40% - 强调文字颜色 4 2" xfId="190"/>
    <cellStyle name="常规 19" xfId="191"/>
    <cellStyle name="常规 24" xfId="192"/>
    <cellStyle name="链接单元格 3" xfId="193"/>
    <cellStyle name="警告文本 3" xfId="194"/>
    <cellStyle name="差_17汾西县_2017年预算财力" xfId="195"/>
    <cellStyle name="常规 5 2 3" xfId="196"/>
    <cellStyle name="标题 2 3" xfId="197"/>
    <cellStyle name="60% - 强调文字颜色 5 2" xfId="198"/>
    <cellStyle name="警告文本 2" xfId="199"/>
    <cellStyle name="常规 5 2 2" xfId="200"/>
    <cellStyle name="Linked Cells" xfId="201"/>
    <cellStyle name="Input [yellow]" xfId="202"/>
    <cellStyle name="常规 8" xfId="203"/>
    <cellStyle name="常规 4 2 2 3" xfId="204"/>
    <cellStyle name="常规 4 4 3" xfId="205"/>
    <cellStyle name="常规 2 2 3" xfId="206"/>
    <cellStyle name="40% - 强调文字颜色 6" xfId="207" builtinId="51"/>
    <cellStyle name="_ET_STYLE_NoName_00__Sheet3" xfId="208"/>
    <cellStyle name="Accent2 - 60%" xfId="209"/>
    <cellStyle name="日期" xfId="210"/>
    <cellStyle name="40% - 强调文字颜色 3 3" xfId="211"/>
    <cellStyle name="强调 1" xfId="212"/>
    <cellStyle name="Accent4" xfId="213"/>
    <cellStyle name="Accent1 - 20% 2" xfId="214"/>
    <cellStyle name="_7霍州调整预算" xfId="215"/>
    <cellStyle name="常规 10 2 2" xfId="216"/>
    <cellStyle name="60% - 强调文字颜色 4" xfId="217" builtinId="44"/>
    <cellStyle name="强调文字颜色 1 3" xfId="218"/>
    <cellStyle name="常规 3" xfId="219"/>
    <cellStyle name="Standard_AREAS" xfId="220"/>
    <cellStyle name="强调文字颜色 5" xfId="221" builtinId="45"/>
    <cellStyle name="常规 12 2 3" xfId="222"/>
    <cellStyle name="Accent6 - 20% 2" xfId="223"/>
    <cellStyle name="Accent6 - 20%" xfId="224"/>
    <cellStyle name="好_2016年基金预算 3" xfId="225"/>
    <cellStyle name="60% - 强调文字颜色 3 3" xfId="226"/>
    <cellStyle name="20% - 强调文字颜色 1" xfId="227" builtinId="30"/>
    <cellStyle name="常规 16 3" xfId="228"/>
    <cellStyle name="常规 21 3" xfId="229"/>
    <cellStyle name="常规 3 2 2" xfId="230"/>
    <cellStyle name="标题 4" xfId="231" builtinId="19"/>
    <cellStyle name="标题 2" xfId="232" builtinId="17"/>
    <cellStyle name="常规 3 2 5" xfId="233"/>
    <cellStyle name="Accent5 - 40% 2" xfId="234"/>
    <cellStyle name="常规 2 2 2" xfId="235"/>
    <cellStyle name="40% - 强调文字颜色 5" xfId="236" builtinId="47"/>
    <cellStyle name="ColLevel_0" xfId="237"/>
    <cellStyle name="args.style" xfId="238"/>
    <cellStyle name="强调文字颜色 1" xfId="239" builtinId="29"/>
    <cellStyle name="好_16隰县_2017年预算财力 3" xfId="240"/>
    <cellStyle name="Accent6 - 40% 3" xfId="241"/>
    <cellStyle name="Comma [0]_!!!GO" xfId="242"/>
    <cellStyle name="千位分隔" xfId="243" builtinId="3"/>
    <cellStyle name="计算" xfId="244" builtinId="22"/>
    <cellStyle name="差" xfId="245" builtinId="27"/>
    <cellStyle name="货币" xfId="246" builtinId="4"/>
    <cellStyle name="标题 1 3" xfId="247"/>
    <cellStyle name="常规 10 2 2 2" xfId="248"/>
    <cellStyle name="60% - 强调文字颜色 4 2" xfId="249"/>
    <cellStyle name="_Book1_1" xfId="250"/>
    <cellStyle name="常规 8 3 2" xfId="251"/>
    <cellStyle name="好_2016年基金预算" xfId="252"/>
    <cellStyle name="60% - 强调文字颜色 3" xfId="253" builtinId="40"/>
    <cellStyle name="常规 12 2 2" xfId="254"/>
    <cellStyle name="Accent4 - 40% 3" xfId="255"/>
    <cellStyle name="千位分隔[0]" xfId="256" builtinId="6"/>
    <cellStyle name="60% - 强调文字颜色 1" xfId="257" builtinId="32"/>
    <cellStyle name="常规 8 3 3" xfId="258"/>
    <cellStyle name="_Book1_2" xfId="259"/>
    <cellStyle name="链接单元格" xfId="260" builtinId="24"/>
    <cellStyle name="输入 3" xfId="261"/>
    <cellStyle name="注释" xfId="262" builtinId="10"/>
    <cellStyle name="comma zerodec" xfId="263"/>
    <cellStyle name="PSDec" xfId="264"/>
    <cellStyle name="解释性文本" xfId="265" builtinId="53"/>
    <cellStyle name="常规 11" xfId="266"/>
    <cellStyle name="20% - 强调文字颜色 3" xfId="267" builtinId="38"/>
    <cellStyle name="输出" xfId="268" builtinId="21"/>
    <cellStyle name="输入" xfId="269" builtinId="20"/>
    <cellStyle name="寘嬫愗傝_Region Orders (2)" xfId="270"/>
    <cellStyle name="检查单元格" xfId="271" builtinId="23"/>
    <cellStyle name="常规 16 2" xfId="272"/>
    <cellStyle name="常规 21 2" xfId="273"/>
    <cellStyle name="标题 3" xfId="274" builtinId="18"/>
    <cellStyle name="超链接" xfId="275" builtinId="8"/>
    <cellStyle name="Millares [0]_96 Risk" xfId="276"/>
    <cellStyle name="已访问的超链接" xfId="277" builtinId="9"/>
    <cellStyle name="40% - 强调文字颜色 2 3" xfId="278"/>
    <cellStyle name="Accent5 - 40%" xfId="279"/>
    <cellStyle name="PSInt" xfId="280"/>
    <cellStyle name="20% - 强调文字颜色 1 3" xfId="281"/>
    <cellStyle name="常规 14 2" xfId="282"/>
    <cellStyle name="20% - 强调文字颜色 6 2" xfId="283"/>
    <cellStyle name="差_16隰县" xfId="284"/>
    <cellStyle name="40% - 强调文字颜色 2" xfId="285" builtinId="35"/>
    <cellStyle name="常规 6 2 2" xfId="286"/>
    <cellStyle name="40% - 强调文字颜色 1 2" xfId="287"/>
    <cellStyle name="_ET_STYLE_NoName_00__Book1_1" xfId="288"/>
    <cellStyle name="Accent1 - 20% 3" xfId="289"/>
    <cellStyle name="60% - 强调文字颜色 5" xfId="290" builtinId="48"/>
    <cellStyle name="60% - 强调文字颜色 2" xfId="291" builtinId="36"/>
    <cellStyle name="强调文字颜色 3" xfId="292" builtinId="37"/>
    <cellStyle name="常规 14 3" xfId="293"/>
    <cellStyle name="20% - 强调文字颜色 6 3" xfId="294"/>
    <cellStyle name="好_17汾西县_2017年预算财力 2" xfId="295"/>
    <cellStyle name="常规 3 2 2 2 2" xfId="296"/>
    <cellStyle name="40% - 强调文字颜色 3" xfId="297" builtinId="39"/>
    <cellStyle name="40% - 强调文字颜色 3 2" xfId="298"/>
    <cellStyle name="60% - 强调文字颜色 6" xfId="299" builtinId="52"/>
    <cellStyle name="常规 3 5" xfId="300"/>
    <cellStyle name="计算 2" xfId="301"/>
    <cellStyle name="强调文字颜色 4" xfId="302" builtinId="41"/>
    <cellStyle name="0,0_x000d__x000a_NA_x000d__x000a_" xfId="303"/>
    <cellStyle name="常规 6" xfId="304"/>
    <cellStyle name="好_5襄汾县 2" xfId="305"/>
    <cellStyle name="Accent3 - 40% 3" xfId="306"/>
    <cellStyle name="60% - 强调文字颜色 2 3" xfId="307"/>
    <cellStyle name="常规 5 2" xfId="308"/>
    <cellStyle name="警告文本" xfId="309" builtinId="11"/>
    <cellStyle name="强调文字颜色 6" xfId="310" builtinId="49"/>
    <cellStyle name="常规 3 2 2 2 3" xfId="311"/>
    <cellStyle name="好_17汾西县_2017年预算财力 3" xfId="312"/>
    <cellStyle name="40% - 强调文字颜色 4" xfId="313" builtinId="43"/>
    <cellStyle name="20% - 强调文字颜色 1 2" xfId="314"/>
    <cellStyle name="常规 10" xfId="315"/>
    <cellStyle name="20% - 强调文字颜色 2" xfId="316" builtinId="34"/>
    <cellStyle name="普通_97-917" xfId="317"/>
    <cellStyle name="千位[0]_ 方正PC" xfId="318"/>
    <cellStyle name="常规 2 2 4" xfId="319"/>
    <cellStyle name="60% - 强调文字颜色 2 2" xfId="320"/>
    <cellStyle name="常规 11 2" xfId="321"/>
    <cellStyle name="20% - 强调文字颜色 3 2" xfId="322"/>
    <cellStyle name="差_10浮山县" xfId="323"/>
    <cellStyle name="表标题 3" xfId="324"/>
    <cellStyle name="Mon閠aire [0]_!!!GO" xfId="325"/>
    <cellStyle name="适中" xfId="326" builtinId="28"/>
    <cellStyle name="40% - 强调文字颜色 2 2" xfId="327"/>
    <cellStyle name="Percent [2]" xfId="328"/>
    <cellStyle name="Accent2 - 40%" xfId="329"/>
    <cellStyle name="常规 10 6 2" xfId="330"/>
    <cellStyle name="Accent6 - 20% 3" xfId="331"/>
    <cellStyle name="常规 4 5" xfId="332"/>
    <cellStyle name="Milliers [0]_!!!GO" xfId="333"/>
    <cellStyle name="常规 9 2" xfId="334"/>
    <cellStyle name="常规 10 6" xfId="335"/>
    <cellStyle name="样式 1" xfId="336"/>
    <cellStyle name="40% - 强调文字颜色 4 3" xfId="337"/>
    <cellStyle name="适中 3" xfId="338"/>
    <cellStyle name="Accent5 - 60%" xfId="339"/>
    <cellStyle name="Moneda_96 Risk" xfId="340"/>
    <cellStyle name="常规 3 2" xfId="341"/>
    <cellStyle name="常规 2 2 3 3" xfId="342"/>
    <cellStyle name="40% - 强调文字颜色 6 3" xfId="343"/>
    <cellStyle name="商品名称" xfId="344"/>
    <cellStyle name="常规 13 3" xfId="345"/>
    <cellStyle name="20% - 强调文字颜色 5 3" xfId="346"/>
    <cellStyle name="常规 10 5 2 2" xfId="347"/>
    <cellStyle name="好_2016年预算表格zd_2017年预算财力 2" xfId="348"/>
    <cellStyle name="常规 3_10浮山县" xfId="349"/>
    <cellStyle name="常规 14 2 2" xfId="350"/>
    <cellStyle name="好_10浮山县_2017年预算财力" xfId="351"/>
    <cellStyle name="60% - 强调文字颜色 1 3" xfId="352"/>
    <cellStyle name="常规 5" xfId="353"/>
    <cellStyle name="好_2016年基金预算 2" xfId="354"/>
    <cellStyle name="60% - 强调文字颜色 3 2" xfId="355"/>
    <cellStyle name="常规 10 2 2 3" xfId="356"/>
    <cellStyle name="60% - 强调文字颜色 4 3" xfId="357"/>
    <cellStyle name="常规 13 2 3" xfId="358"/>
    <cellStyle name="Currency [0]_!!!GO" xfId="359"/>
    <cellStyle name="60% - 强调文字颜色 5 3" xfId="360"/>
    <cellStyle name="Accent3 - 40% 2" xfId="361"/>
    <cellStyle name="60% - 强调文字颜色 6 3" xfId="362"/>
    <cellStyle name="6mal" xfId="363"/>
    <cellStyle name="_20100326高清市院遂宁检察院1080P配置清单26日改" xfId="364"/>
    <cellStyle name="Accent1 - 20%" xfId="365"/>
    <cellStyle name="Accent1 - 40%" xfId="366"/>
    <cellStyle name="常规 11 2 3" xfId="367"/>
    <cellStyle name="好_2016年预算表格1_2017年预算财力 2" xfId="368"/>
    <cellStyle name="Accent1 - 40% 2" xfId="369"/>
    <cellStyle name="常规 16 2 3" xfId="370"/>
    <cellStyle name="常规 21 2 3" xfId="371"/>
    <cellStyle name="60% - 强调文字颜色 6 2" xfId="372"/>
    <cellStyle name="标题 3 3" xfId="373"/>
    <cellStyle name="常规 14 2 3" xfId="374"/>
    <cellStyle name="常规 6 2 2 2" xfId="375"/>
    <cellStyle name="常规 6 2" xfId="376"/>
    <cellStyle name="好_2016年预算表格1_2017年预算财力 3" xfId="377"/>
    <cellStyle name="PSChar" xfId="378"/>
    <cellStyle name="40% - 强调文字颜色 1" xfId="379" builtinId="31"/>
    <cellStyle name="Accent1 - 40% 3" xfId="380"/>
    <cellStyle name="Accent1 - 60%" xfId="381"/>
    <cellStyle name="常规 9 3 2" xfId="382"/>
    <cellStyle name="常规 9 3" xfId="383"/>
    <cellStyle name="标题" xfId="384" builtinId="15"/>
    <cellStyle name="常规 3 2 3 2" xfId="385"/>
    <cellStyle name="常规 8 2" xfId="386"/>
    <cellStyle name="Comma_!!!GO" xfId="387"/>
    <cellStyle name="Normal_!!!GO" xfId="388"/>
    <cellStyle name="Accent2 - 20% 2" xfId="389"/>
    <cellStyle name="常规 9 3 3" xfId="390"/>
    <cellStyle name="货币[0]" xfId="391" builtinId="7"/>
    <cellStyle name="常规 9 4" xfId="392"/>
    <cellStyle name="好_5襄汾县_2017年预算财力 3" xfId="393"/>
    <cellStyle name="Milliers_!!!GO" xfId="394"/>
    <cellStyle name="Accent3 - 20%" xfId="395"/>
    <cellStyle name="差_2016年预算表格1" xfId="396"/>
    <cellStyle name="汇总 3" xfId="397"/>
    <cellStyle name="Accent3 - 20% 2" xfId="398"/>
    <cellStyle name="标题 1" xfId="399" builtinId="16"/>
    <cellStyle name="捠壿 [0.00]_Region Orders (2)" xfId="400"/>
    <cellStyle name="Accent3 - 60%" xfId="401"/>
    <cellStyle name="常规 10 4 2 3" xfId="402"/>
    <cellStyle name="Accent3 - 40%" xfId="403"/>
    <cellStyle name="百分比 2 2 2" xfId="404"/>
    <cellStyle name="强调文字颜色 1 2" xfId="405"/>
    <cellStyle name="常规 2" xfId="406"/>
    <cellStyle name="Accent4 - 20%" xfId="407"/>
    <cellStyle name="昗弨_Pacific Region P&amp;L" xfId="408"/>
    <cellStyle name="常规 2 2" xfId="409"/>
    <cellStyle name="常规 2 2 2 3" xfId="410"/>
    <cellStyle name="40% - 强调文字颜色 5 3" xfId="411"/>
    <cellStyle name="Accent4 - 20% 2" xfId="412"/>
    <cellStyle name="常规 2 3" xfId="413"/>
    <cellStyle name="Accent4 - 20% 3" xfId="414"/>
    <cellStyle name="捠壿_Region Orders (2)" xfId="415"/>
    <cellStyle name="Header1" xfId="416"/>
    <cellStyle name="强调文字颜色 3 2" xfId="417"/>
    <cellStyle name="Accent4 - 40%" xfId="418"/>
    <cellStyle name="t_HVAC Equipment (3)" xfId="419"/>
    <cellStyle name="Normal - Style1" xfId="420"/>
    <cellStyle name="Accent1" xfId="421"/>
    <cellStyle name="常规 3 2 3 3" xfId="422"/>
    <cellStyle name="好_5襄汾县" xfId="423"/>
    <cellStyle name="好_2016年预算表格1_2017年预算财力" xfId="424"/>
    <cellStyle name="常规 3 3" xfId="425"/>
    <cellStyle name="好_16隰县_2017年预算财力" xfId="426"/>
    <cellStyle name="Accent6 - 40%" xfId="427"/>
    <cellStyle name="汇总" xfId="428" builtinId="25"/>
    <cellStyle name="Accent4 - 40% 2" xfId="429"/>
    <cellStyle name="常规 3 4" xfId="430"/>
    <cellStyle name="差_Book1" xfId="431"/>
    <cellStyle name="标题 2 2" xfId="432"/>
    <cellStyle name="强调 2" xfId="433"/>
    <cellStyle name="Accent5" xfId="434"/>
    <cellStyle name="Accent5 - 20%" xfId="435"/>
    <cellStyle name="常规 10 5 3" xfId="436"/>
    <cellStyle name="Accent5 - 20% 2" xfId="437"/>
    <cellStyle name="常规 2 2 3 2" xfId="438"/>
    <cellStyle name="_弱电系统设备配置报价清单" xfId="439"/>
    <cellStyle name="40% - 强调文字颜色 6 2" xfId="440"/>
    <cellStyle name="Accent5 - 20% 3" xfId="441"/>
    <cellStyle name="常规 3 2 4" xfId="442"/>
    <cellStyle name="标题 6" xfId="443"/>
    <cellStyle name="好_10浮山县_2017年预算财力 3" xfId="444"/>
    <cellStyle name="差_16隰县_2017年预算财力" xfId="445"/>
    <cellStyle name="分级显示列_1_Book1" xfId="446"/>
    <cellStyle name="好_10浮山县 2" xfId="447"/>
    <cellStyle name="20% - 强调文字颜色 4" xfId="448" builtinId="42"/>
    <cellStyle name="常规 12" xfId="449"/>
    <cellStyle name="好_17汾西县" xfId="450"/>
    <cellStyle name="强调文字颜色 5 2" xfId="451"/>
    <cellStyle name="强调 3" xfId="452"/>
    <cellStyle name="好" xfId="453" builtinId="26"/>
    <cellStyle name="Accent4 - 60%" xfId="454"/>
    <cellStyle name="Accent6" xfId="455"/>
    <cellStyle name="常规 22 3" xfId="456"/>
    <cellStyle name="好_16隰县 3" xfId="457"/>
    <cellStyle name="常规 3 3 2" xfId="458"/>
    <cellStyle name="好_16隰县_2017年预算财力 2" xfId="459"/>
    <cellStyle name="常规 3 3 3" xfId="460"/>
    <cellStyle name="Accent6 - 40% 2" xfId="461"/>
    <cellStyle name="差_2016年预算表格zd_2017年预算财力" xfId="462"/>
    <cellStyle name="Accent6 - 60%" xfId="463"/>
    <cellStyle name="数量" xfId="464"/>
    <cellStyle name="Currency_!!!GO" xfId="465"/>
    <cellStyle name="好_10浮山县 3" xfId="466"/>
    <cellStyle name="20% - 强调文字颜色 5" xfId="467" builtinId="46"/>
    <cellStyle name="常规 13" xfId="468"/>
    <cellStyle name="Currency1" xfId="469"/>
    <cellStyle name="百分比" xfId="470" builtinId="5"/>
    <cellStyle name="Date" xfId="471"/>
    <cellStyle name="好_2016年结转 3" xfId="472"/>
    <cellStyle name="Dollar (zero dec)" xfId="473"/>
    <cellStyle name="常规 5 2 2 2" xfId="474"/>
    <cellStyle name="常规 6 2 3" xfId="475"/>
    <cellStyle name="40% - 强调文字颜色 1 3" xfId="476"/>
    <cellStyle name="Grey" xfId="477"/>
    <cellStyle name="_ET_STYLE_NoName_00_" xfId="478"/>
    <cellStyle name="常规 20 2 2" xfId="479"/>
    <cellStyle name="常规 15 2 2" xfId="480"/>
    <cellStyle name="Header2" xfId="481"/>
    <cellStyle name="强调文字颜色 3 3" xfId="482"/>
    <cellStyle name="New Times Roman" xfId="483"/>
    <cellStyle name="Input Cells" xfId="484"/>
    <cellStyle name="好_2016年预算表格zd" xfId="485"/>
    <cellStyle name="40% - 强调文字颜色 5 2" xfId="486"/>
    <cellStyle name="常规 2 2 2 2" xfId="487"/>
    <cellStyle name="常规 10 2" xfId="488"/>
    <cellStyle name="20% - 强调文字颜色 2 2" xfId="489"/>
    <cellStyle name="Moneda [0]_96 Risk" xfId="490"/>
    <cellStyle name="标题1" xfId="491"/>
    <cellStyle name="Accent5 - 40% 3" xfId="492"/>
    <cellStyle name="no dec" xfId="493"/>
    <cellStyle name="Mon閠aire_!!!GO" xfId="494"/>
    <cellStyle name="常规 2 4" xfId="4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externalLink" Target="externalLinks/externalLink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39044;&#31639;&#20844;&#24320;/(&#26032;&#65289;&#38669;&#24030;&#24066;&#22791;&#26696;&#39044;&#31639;&#65288;&#24102;&#20844;&#24335;&#65289;2019&#24180;&#36130;&#25919;&#39044;&#31639;&#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
      <sheetName val="表一"/>
      <sheetName val="表二（新）"/>
      <sheetName val="表二（旧）"/>
      <sheetName val="表三"/>
      <sheetName val="表四"/>
      <sheetName val="表五"/>
      <sheetName val="表六 (1)"/>
      <sheetName val="表六（2)"/>
      <sheetName val="表七 (1)"/>
      <sheetName val="表七(2)"/>
      <sheetName val="附表1--收入明细"/>
      <sheetName val="附表2--三公"/>
      <sheetName val="附表3--公共目标"/>
      <sheetName val="附表4--基金目标"/>
      <sheetName val="表八"/>
      <sheetName val="表九"/>
      <sheetName val="表十"/>
      <sheetName val="表十一"/>
      <sheetName val="表十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C45"/>
  <sheetViews>
    <sheetView zoomScale="98" zoomScaleNormal="98" topLeftCell="A23" workbookViewId="0">
      <selection activeCell="C40" sqref="$A1:$XFD1048576"/>
    </sheetView>
  </sheetViews>
  <sheetFormatPr defaultColWidth="28.125" defaultRowHeight="15.75" outlineLevelCol="2"/>
  <cols>
    <col min="1" max="1" width="40.125" style="3" customWidth="true"/>
    <col min="2" max="2" width="35.5" style="281" customWidth="true"/>
    <col min="3" max="3" width="40.375" style="3" customWidth="true"/>
    <col min="4" max="256" width="28.125" style="3"/>
    <col min="257" max="257" width="40.125" style="3" customWidth="true"/>
    <col min="258" max="258" width="35.5" style="3" customWidth="true"/>
    <col min="259" max="259" width="40.375" style="3" customWidth="true"/>
    <col min="260" max="512" width="28.125" style="3"/>
    <col min="513" max="513" width="40.125" style="3" customWidth="true"/>
    <col min="514" max="514" width="35.5" style="3" customWidth="true"/>
    <col min="515" max="515" width="40.375" style="3" customWidth="true"/>
    <col min="516" max="768" width="28.125" style="3"/>
    <col min="769" max="769" width="40.125" style="3" customWidth="true"/>
    <col min="770" max="770" width="35.5" style="3" customWidth="true"/>
    <col min="771" max="771" width="40.375" style="3" customWidth="true"/>
    <col min="772" max="1024" width="28.125" style="3"/>
    <col min="1025" max="1025" width="40.125" style="3" customWidth="true"/>
    <col min="1026" max="1026" width="35.5" style="3" customWidth="true"/>
    <col min="1027" max="1027" width="40.375" style="3" customWidth="true"/>
    <col min="1028" max="1280" width="28.125" style="3"/>
    <col min="1281" max="1281" width="40.125" style="3" customWidth="true"/>
    <col min="1282" max="1282" width="35.5" style="3" customWidth="true"/>
    <col min="1283" max="1283" width="40.375" style="3" customWidth="true"/>
    <col min="1284" max="1536" width="28.125" style="3"/>
    <col min="1537" max="1537" width="40.125" style="3" customWidth="true"/>
    <col min="1538" max="1538" width="35.5" style="3" customWidth="true"/>
    <col min="1539" max="1539" width="40.375" style="3" customWidth="true"/>
    <col min="1540" max="1792" width="28.125" style="3"/>
    <col min="1793" max="1793" width="40.125" style="3" customWidth="true"/>
    <col min="1794" max="1794" width="35.5" style="3" customWidth="true"/>
    <col min="1795" max="1795" width="40.375" style="3" customWidth="true"/>
    <col min="1796" max="2048" width="28.125" style="3"/>
    <col min="2049" max="2049" width="40.125" style="3" customWidth="true"/>
    <col min="2050" max="2050" width="35.5" style="3" customWidth="true"/>
    <col min="2051" max="2051" width="40.375" style="3" customWidth="true"/>
    <col min="2052" max="2304" width="28.125" style="3"/>
    <col min="2305" max="2305" width="40.125" style="3" customWidth="true"/>
    <col min="2306" max="2306" width="35.5" style="3" customWidth="true"/>
    <col min="2307" max="2307" width="40.375" style="3" customWidth="true"/>
    <col min="2308" max="2560" width="28.125" style="3"/>
    <col min="2561" max="2561" width="40.125" style="3" customWidth="true"/>
    <col min="2562" max="2562" width="35.5" style="3" customWidth="true"/>
    <col min="2563" max="2563" width="40.375" style="3" customWidth="true"/>
    <col min="2564" max="2816" width="28.125" style="3"/>
    <col min="2817" max="2817" width="40.125" style="3" customWidth="true"/>
    <col min="2818" max="2818" width="35.5" style="3" customWidth="true"/>
    <col min="2819" max="2819" width="40.375" style="3" customWidth="true"/>
    <col min="2820" max="3072" width="28.125" style="3"/>
    <col min="3073" max="3073" width="40.125" style="3" customWidth="true"/>
    <col min="3074" max="3074" width="35.5" style="3" customWidth="true"/>
    <col min="3075" max="3075" width="40.375" style="3" customWidth="true"/>
    <col min="3076" max="3328" width="28.125" style="3"/>
    <col min="3329" max="3329" width="40.125" style="3" customWidth="true"/>
    <col min="3330" max="3330" width="35.5" style="3" customWidth="true"/>
    <col min="3331" max="3331" width="40.375" style="3" customWidth="true"/>
    <col min="3332" max="3584" width="28.125" style="3"/>
    <col min="3585" max="3585" width="40.125" style="3" customWidth="true"/>
    <col min="3586" max="3586" width="35.5" style="3" customWidth="true"/>
    <col min="3587" max="3587" width="40.375" style="3" customWidth="true"/>
    <col min="3588" max="3840" width="28.125" style="3"/>
    <col min="3841" max="3841" width="40.125" style="3" customWidth="true"/>
    <col min="3842" max="3842" width="35.5" style="3" customWidth="true"/>
    <col min="3843" max="3843" width="40.375" style="3" customWidth="true"/>
    <col min="3844" max="4096" width="28.125" style="3"/>
    <col min="4097" max="4097" width="40.125" style="3" customWidth="true"/>
    <col min="4098" max="4098" width="35.5" style="3" customWidth="true"/>
    <col min="4099" max="4099" width="40.375" style="3" customWidth="true"/>
    <col min="4100" max="4352" width="28.125" style="3"/>
    <col min="4353" max="4353" width="40.125" style="3" customWidth="true"/>
    <col min="4354" max="4354" width="35.5" style="3" customWidth="true"/>
    <col min="4355" max="4355" width="40.375" style="3" customWidth="true"/>
    <col min="4356" max="4608" width="28.125" style="3"/>
    <col min="4609" max="4609" width="40.125" style="3" customWidth="true"/>
    <col min="4610" max="4610" width="35.5" style="3" customWidth="true"/>
    <col min="4611" max="4611" width="40.375" style="3" customWidth="true"/>
    <col min="4612" max="4864" width="28.125" style="3"/>
    <col min="4865" max="4865" width="40.125" style="3" customWidth="true"/>
    <col min="4866" max="4866" width="35.5" style="3" customWidth="true"/>
    <col min="4867" max="4867" width="40.375" style="3" customWidth="true"/>
    <col min="4868" max="5120" width="28.125" style="3"/>
    <col min="5121" max="5121" width="40.125" style="3" customWidth="true"/>
    <col min="5122" max="5122" width="35.5" style="3" customWidth="true"/>
    <col min="5123" max="5123" width="40.375" style="3" customWidth="true"/>
    <col min="5124" max="5376" width="28.125" style="3"/>
    <col min="5377" max="5377" width="40.125" style="3" customWidth="true"/>
    <col min="5378" max="5378" width="35.5" style="3" customWidth="true"/>
    <col min="5379" max="5379" width="40.375" style="3" customWidth="true"/>
    <col min="5380" max="5632" width="28.125" style="3"/>
    <col min="5633" max="5633" width="40.125" style="3" customWidth="true"/>
    <col min="5634" max="5634" width="35.5" style="3" customWidth="true"/>
    <col min="5635" max="5635" width="40.375" style="3" customWidth="true"/>
    <col min="5636" max="5888" width="28.125" style="3"/>
    <col min="5889" max="5889" width="40.125" style="3" customWidth="true"/>
    <col min="5890" max="5890" width="35.5" style="3" customWidth="true"/>
    <col min="5891" max="5891" width="40.375" style="3" customWidth="true"/>
    <col min="5892" max="6144" width="28.125" style="3"/>
    <col min="6145" max="6145" width="40.125" style="3" customWidth="true"/>
    <col min="6146" max="6146" width="35.5" style="3" customWidth="true"/>
    <col min="6147" max="6147" width="40.375" style="3" customWidth="true"/>
    <col min="6148" max="6400" width="28.125" style="3"/>
    <col min="6401" max="6401" width="40.125" style="3" customWidth="true"/>
    <col min="6402" max="6402" width="35.5" style="3" customWidth="true"/>
    <col min="6403" max="6403" width="40.375" style="3" customWidth="true"/>
    <col min="6404" max="6656" width="28.125" style="3"/>
    <col min="6657" max="6657" width="40.125" style="3" customWidth="true"/>
    <col min="6658" max="6658" width="35.5" style="3" customWidth="true"/>
    <col min="6659" max="6659" width="40.375" style="3" customWidth="true"/>
    <col min="6660" max="6912" width="28.125" style="3"/>
    <col min="6913" max="6913" width="40.125" style="3" customWidth="true"/>
    <col min="6914" max="6914" width="35.5" style="3" customWidth="true"/>
    <col min="6915" max="6915" width="40.375" style="3" customWidth="true"/>
    <col min="6916" max="7168" width="28.125" style="3"/>
    <col min="7169" max="7169" width="40.125" style="3" customWidth="true"/>
    <col min="7170" max="7170" width="35.5" style="3" customWidth="true"/>
    <col min="7171" max="7171" width="40.375" style="3" customWidth="true"/>
    <col min="7172" max="7424" width="28.125" style="3"/>
    <col min="7425" max="7425" width="40.125" style="3" customWidth="true"/>
    <col min="7426" max="7426" width="35.5" style="3" customWidth="true"/>
    <col min="7427" max="7427" width="40.375" style="3" customWidth="true"/>
    <col min="7428" max="7680" width="28.125" style="3"/>
    <col min="7681" max="7681" width="40.125" style="3" customWidth="true"/>
    <col min="7682" max="7682" width="35.5" style="3" customWidth="true"/>
    <col min="7683" max="7683" width="40.375" style="3" customWidth="true"/>
    <col min="7684" max="7936" width="28.125" style="3"/>
    <col min="7937" max="7937" width="40.125" style="3" customWidth="true"/>
    <col min="7938" max="7938" width="35.5" style="3" customWidth="true"/>
    <col min="7939" max="7939" width="40.375" style="3" customWidth="true"/>
    <col min="7940" max="8192" width="28.125" style="3"/>
    <col min="8193" max="8193" width="40.125" style="3" customWidth="true"/>
    <col min="8194" max="8194" width="35.5" style="3" customWidth="true"/>
    <col min="8195" max="8195" width="40.375" style="3" customWidth="true"/>
    <col min="8196" max="8448" width="28.125" style="3"/>
    <col min="8449" max="8449" width="40.125" style="3" customWidth="true"/>
    <col min="8450" max="8450" width="35.5" style="3" customWidth="true"/>
    <col min="8451" max="8451" width="40.375" style="3" customWidth="true"/>
    <col min="8452" max="8704" width="28.125" style="3"/>
    <col min="8705" max="8705" width="40.125" style="3" customWidth="true"/>
    <col min="8706" max="8706" width="35.5" style="3" customWidth="true"/>
    <col min="8707" max="8707" width="40.375" style="3" customWidth="true"/>
    <col min="8708" max="8960" width="28.125" style="3"/>
    <col min="8961" max="8961" width="40.125" style="3" customWidth="true"/>
    <col min="8962" max="8962" width="35.5" style="3" customWidth="true"/>
    <col min="8963" max="8963" width="40.375" style="3" customWidth="true"/>
    <col min="8964" max="9216" width="28.125" style="3"/>
    <col min="9217" max="9217" width="40.125" style="3" customWidth="true"/>
    <col min="9218" max="9218" width="35.5" style="3" customWidth="true"/>
    <col min="9219" max="9219" width="40.375" style="3" customWidth="true"/>
    <col min="9220" max="9472" width="28.125" style="3"/>
    <col min="9473" max="9473" width="40.125" style="3" customWidth="true"/>
    <col min="9474" max="9474" width="35.5" style="3" customWidth="true"/>
    <col min="9475" max="9475" width="40.375" style="3" customWidth="true"/>
    <col min="9476" max="9728" width="28.125" style="3"/>
    <col min="9729" max="9729" width="40.125" style="3" customWidth="true"/>
    <col min="9730" max="9730" width="35.5" style="3" customWidth="true"/>
    <col min="9731" max="9731" width="40.375" style="3" customWidth="true"/>
    <col min="9732" max="9984" width="28.125" style="3"/>
    <col min="9985" max="9985" width="40.125" style="3" customWidth="true"/>
    <col min="9986" max="9986" width="35.5" style="3" customWidth="true"/>
    <col min="9987" max="9987" width="40.375" style="3" customWidth="true"/>
    <col min="9988" max="10240" width="28.125" style="3"/>
    <col min="10241" max="10241" width="40.125" style="3" customWidth="true"/>
    <col min="10242" max="10242" width="35.5" style="3" customWidth="true"/>
    <col min="10243" max="10243" width="40.375" style="3" customWidth="true"/>
    <col min="10244" max="10496" width="28.125" style="3"/>
    <col min="10497" max="10497" width="40.125" style="3" customWidth="true"/>
    <col min="10498" max="10498" width="35.5" style="3" customWidth="true"/>
    <col min="10499" max="10499" width="40.375" style="3" customWidth="true"/>
    <col min="10500" max="10752" width="28.125" style="3"/>
    <col min="10753" max="10753" width="40.125" style="3" customWidth="true"/>
    <col min="10754" max="10754" width="35.5" style="3" customWidth="true"/>
    <col min="10755" max="10755" width="40.375" style="3" customWidth="true"/>
    <col min="10756" max="11008" width="28.125" style="3"/>
    <col min="11009" max="11009" width="40.125" style="3" customWidth="true"/>
    <col min="11010" max="11010" width="35.5" style="3" customWidth="true"/>
    <col min="11011" max="11011" width="40.375" style="3" customWidth="true"/>
    <col min="11012" max="11264" width="28.125" style="3"/>
    <col min="11265" max="11265" width="40.125" style="3" customWidth="true"/>
    <col min="11266" max="11266" width="35.5" style="3" customWidth="true"/>
    <col min="11267" max="11267" width="40.375" style="3" customWidth="true"/>
    <col min="11268" max="11520" width="28.125" style="3"/>
    <col min="11521" max="11521" width="40.125" style="3" customWidth="true"/>
    <col min="11522" max="11522" width="35.5" style="3" customWidth="true"/>
    <col min="11523" max="11523" width="40.375" style="3" customWidth="true"/>
    <col min="11524" max="11776" width="28.125" style="3"/>
    <col min="11777" max="11777" width="40.125" style="3" customWidth="true"/>
    <col min="11778" max="11778" width="35.5" style="3" customWidth="true"/>
    <col min="11779" max="11779" width="40.375" style="3" customWidth="true"/>
    <col min="11780" max="12032" width="28.125" style="3"/>
    <col min="12033" max="12033" width="40.125" style="3" customWidth="true"/>
    <col min="12034" max="12034" width="35.5" style="3" customWidth="true"/>
    <col min="12035" max="12035" width="40.375" style="3" customWidth="true"/>
    <col min="12036" max="12288" width="28.125" style="3"/>
    <col min="12289" max="12289" width="40.125" style="3" customWidth="true"/>
    <col min="12290" max="12290" width="35.5" style="3" customWidth="true"/>
    <col min="12291" max="12291" width="40.375" style="3" customWidth="true"/>
    <col min="12292" max="12544" width="28.125" style="3"/>
    <col min="12545" max="12545" width="40.125" style="3" customWidth="true"/>
    <col min="12546" max="12546" width="35.5" style="3" customWidth="true"/>
    <col min="12547" max="12547" width="40.375" style="3" customWidth="true"/>
    <col min="12548" max="12800" width="28.125" style="3"/>
    <col min="12801" max="12801" width="40.125" style="3" customWidth="true"/>
    <col min="12802" max="12802" width="35.5" style="3" customWidth="true"/>
    <col min="12803" max="12803" width="40.375" style="3" customWidth="true"/>
    <col min="12804" max="13056" width="28.125" style="3"/>
    <col min="13057" max="13057" width="40.125" style="3" customWidth="true"/>
    <col min="13058" max="13058" width="35.5" style="3" customWidth="true"/>
    <col min="13059" max="13059" width="40.375" style="3" customWidth="true"/>
    <col min="13060" max="13312" width="28.125" style="3"/>
    <col min="13313" max="13313" width="40.125" style="3" customWidth="true"/>
    <col min="13314" max="13314" width="35.5" style="3" customWidth="true"/>
    <col min="13315" max="13315" width="40.375" style="3" customWidth="true"/>
    <col min="13316" max="13568" width="28.125" style="3"/>
    <col min="13569" max="13569" width="40.125" style="3" customWidth="true"/>
    <col min="13570" max="13570" width="35.5" style="3" customWidth="true"/>
    <col min="13571" max="13571" width="40.375" style="3" customWidth="true"/>
    <col min="13572" max="13824" width="28.125" style="3"/>
    <col min="13825" max="13825" width="40.125" style="3" customWidth="true"/>
    <col min="13826" max="13826" width="35.5" style="3" customWidth="true"/>
    <col min="13827" max="13827" width="40.375" style="3" customWidth="true"/>
    <col min="13828" max="14080" width="28.125" style="3"/>
    <col min="14081" max="14081" width="40.125" style="3" customWidth="true"/>
    <col min="14082" max="14082" width="35.5" style="3" customWidth="true"/>
    <col min="14083" max="14083" width="40.375" style="3" customWidth="true"/>
    <col min="14084" max="14336" width="28.125" style="3"/>
    <col min="14337" max="14337" width="40.125" style="3" customWidth="true"/>
    <col min="14338" max="14338" width="35.5" style="3" customWidth="true"/>
    <col min="14339" max="14339" width="40.375" style="3" customWidth="true"/>
    <col min="14340" max="14592" width="28.125" style="3"/>
    <col min="14593" max="14593" width="40.125" style="3" customWidth="true"/>
    <col min="14594" max="14594" width="35.5" style="3" customWidth="true"/>
    <col min="14595" max="14595" width="40.375" style="3" customWidth="true"/>
    <col min="14596" max="14848" width="28.125" style="3"/>
    <col min="14849" max="14849" width="40.125" style="3" customWidth="true"/>
    <col min="14850" max="14850" width="35.5" style="3" customWidth="true"/>
    <col min="14851" max="14851" width="40.375" style="3" customWidth="true"/>
    <col min="14852" max="15104" width="28.125" style="3"/>
    <col min="15105" max="15105" width="40.125" style="3" customWidth="true"/>
    <col min="15106" max="15106" width="35.5" style="3" customWidth="true"/>
    <col min="15107" max="15107" width="40.375" style="3" customWidth="true"/>
    <col min="15108" max="15360" width="28.125" style="3"/>
    <col min="15361" max="15361" width="40.125" style="3" customWidth="true"/>
    <col min="15362" max="15362" width="35.5" style="3" customWidth="true"/>
    <col min="15363" max="15363" width="40.375" style="3" customWidth="true"/>
    <col min="15364" max="15616" width="28.125" style="3"/>
    <col min="15617" max="15617" width="40.125" style="3" customWidth="true"/>
    <col min="15618" max="15618" width="35.5" style="3" customWidth="true"/>
    <col min="15619" max="15619" width="40.375" style="3" customWidth="true"/>
    <col min="15620" max="15872" width="28.125" style="3"/>
    <col min="15873" max="15873" width="40.125" style="3" customWidth="true"/>
    <col min="15874" max="15874" width="35.5" style="3" customWidth="true"/>
    <col min="15875" max="15875" width="40.375" style="3" customWidth="true"/>
    <col min="15876" max="16128" width="28.125" style="3"/>
    <col min="16129" max="16129" width="40.125" style="3" customWidth="true"/>
    <col min="16130" max="16130" width="35.5" style="3" customWidth="true"/>
    <col min="16131" max="16131" width="40.375" style="3" customWidth="true"/>
    <col min="16132" max="16384" width="28.125" style="3"/>
  </cols>
  <sheetData>
    <row r="1" s="1" customFormat="true" ht="29.1" customHeight="true" spans="1:3">
      <c r="A1" s="4" t="s">
        <v>0</v>
      </c>
      <c r="B1" s="4"/>
      <c r="C1" s="4"/>
    </row>
    <row r="2" s="1" customFormat="true" ht="21" customHeight="true" spans="1:3">
      <c r="A2" s="1" t="s">
        <v>1</v>
      </c>
      <c r="C2" s="5" t="s">
        <v>2</v>
      </c>
    </row>
    <row r="3" s="280" customFormat="true" ht="42.95" customHeight="true" spans="1:3">
      <c r="A3" s="282" t="s">
        <v>3</v>
      </c>
      <c r="B3" s="282" t="s">
        <v>4</v>
      </c>
      <c r="C3" s="282" t="s">
        <v>5</v>
      </c>
    </row>
    <row r="4" s="280" customFormat="true" ht="27.75" customHeight="true" spans="1:3">
      <c r="A4" s="283" t="s">
        <v>6</v>
      </c>
      <c r="B4" s="284">
        <f>+B5+B15+B33</f>
        <v>55430</v>
      </c>
      <c r="C4" s="282"/>
    </row>
    <row r="5" s="1" customFormat="true" ht="27.75" customHeight="true" spans="1:3">
      <c r="A5" s="285" t="s">
        <v>7</v>
      </c>
      <c r="B5" s="286">
        <f>SUM(B6:B14)</f>
        <v>51579</v>
      </c>
      <c r="C5" s="287"/>
    </row>
    <row r="6" s="1" customFormat="true" ht="27.75" customHeight="true" spans="1:3">
      <c r="A6" s="283" t="s">
        <v>8</v>
      </c>
      <c r="B6" s="286">
        <v>21878</v>
      </c>
      <c r="C6" s="287"/>
    </row>
    <row r="7" s="1" customFormat="true" ht="27.75" customHeight="true" spans="1:3">
      <c r="A7" s="283" t="s">
        <v>9</v>
      </c>
      <c r="B7" s="5">
        <v>6357</v>
      </c>
      <c r="C7" s="287"/>
    </row>
    <row r="8" s="1" customFormat="true" ht="27.75" customHeight="true" spans="1:3">
      <c r="A8" s="283" t="s">
        <v>10</v>
      </c>
      <c r="B8" s="286">
        <v>2671</v>
      </c>
      <c r="C8" s="287"/>
    </row>
    <row r="9" s="1" customFormat="true" ht="27.75" customHeight="true" spans="1:3">
      <c r="A9" s="283" t="s">
        <v>11</v>
      </c>
      <c r="B9" s="286">
        <v>8890</v>
      </c>
      <c r="C9" s="287"/>
    </row>
    <row r="10" s="1" customFormat="true" ht="27.75" customHeight="true" spans="1:3">
      <c r="A10" s="283" t="s">
        <v>12</v>
      </c>
      <c r="B10" s="286">
        <v>6425</v>
      </c>
      <c r="C10" s="287"/>
    </row>
    <row r="11" s="1" customFormat="true" ht="27.75" customHeight="true" spans="1:3">
      <c r="A11" s="283" t="s">
        <v>13</v>
      </c>
      <c r="B11" s="286">
        <v>1795</v>
      </c>
      <c r="C11" s="287"/>
    </row>
    <row r="12" s="1" customFormat="true" ht="27.75" customHeight="true" spans="1:3">
      <c r="A12" s="283" t="s">
        <v>14</v>
      </c>
      <c r="B12" s="286">
        <v>279</v>
      </c>
      <c r="C12" s="287"/>
    </row>
    <row r="13" s="1" customFormat="true" ht="27.75" customHeight="true" spans="1:3">
      <c r="A13" s="283" t="s">
        <v>15</v>
      </c>
      <c r="B13" s="286">
        <v>3185</v>
      </c>
      <c r="C13" s="287"/>
    </row>
    <row r="14" s="1" customFormat="true" ht="27.75" customHeight="true" spans="1:3">
      <c r="A14" s="283" t="s">
        <v>16</v>
      </c>
      <c r="B14" s="286">
        <v>99</v>
      </c>
      <c r="C14" s="287"/>
    </row>
    <row r="15" s="1" customFormat="true" ht="27.75" customHeight="true" spans="1:3">
      <c r="A15" s="285" t="s">
        <v>17</v>
      </c>
      <c r="B15" s="286">
        <v>2004</v>
      </c>
      <c r="C15" s="287"/>
    </row>
    <row r="16" s="1" customFormat="true" ht="27.75" customHeight="true" spans="1:3">
      <c r="A16" s="288" t="s">
        <v>18</v>
      </c>
      <c r="B16" s="286">
        <v>302</v>
      </c>
      <c r="C16" s="287"/>
    </row>
    <row r="17" s="1" customFormat="true" ht="27.75" customHeight="true" spans="1:3">
      <c r="A17" s="288" t="s">
        <v>19</v>
      </c>
      <c r="B17" s="286">
        <v>28</v>
      </c>
      <c r="C17" s="287"/>
    </row>
    <row r="18" s="1" customFormat="true" ht="27.75" customHeight="true" spans="1:3">
      <c r="A18" s="288" t="s">
        <v>20</v>
      </c>
      <c r="B18" s="286">
        <v>3</v>
      </c>
      <c r="C18" s="287"/>
    </row>
    <row r="19" s="1" customFormat="true" ht="27.75" customHeight="true" spans="1:3">
      <c r="A19" s="288" t="s">
        <v>21</v>
      </c>
      <c r="B19" s="286">
        <v>16</v>
      </c>
      <c r="C19" s="287"/>
    </row>
    <row r="20" s="1" customFormat="true" ht="27.75" customHeight="true" spans="1:3">
      <c r="A20" s="288" t="s">
        <v>22</v>
      </c>
      <c r="B20" s="286">
        <v>6</v>
      </c>
      <c r="C20" s="287"/>
    </row>
    <row r="21" s="1" customFormat="true" ht="27.75" customHeight="true" spans="1:3">
      <c r="A21" s="288" t="s">
        <v>23</v>
      </c>
      <c r="B21" s="286">
        <v>2</v>
      </c>
      <c r="C21" s="287"/>
    </row>
    <row r="22" s="1" customFormat="true" ht="27.75" customHeight="true" spans="1:3">
      <c r="A22" s="288" t="s">
        <v>24</v>
      </c>
      <c r="B22" s="286">
        <v>33</v>
      </c>
      <c r="C22" s="287"/>
    </row>
    <row r="23" s="1" customFormat="true" ht="27.75" customHeight="true" spans="1:3">
      <c r="A23" s="288" t="s">
        <v>25</v>
      </c>
      <c r="B23" s="286">
        <v>34</v>
      </c>
      <c r="C23" s="287"/>
    </row>
    <row r="24" s="1" customFormat="true" ht="27.75" customHeight="true" spans="1:3">
      <c r="A24" s="288" t="s">
        <v>26</v>
      </c>
      <c r="B24" s="286">
        <v>2</v>
      </c>
      <c r="C24" s="287"/>
    </row>
    <row r="25" s="1" customFormat="true" ht="27.75" customHeight="true" spans="1:3">
      <c r="A25" s="288" t="s">
        <v>27</v>
      </c>
      <c r="B25" s="286">
        <v>2</v>
      </c>
      <c r="C25" s="287"/>
    </row>
    <row r="26" s="1" customFormat="true" ht="27.75" customHeight="true" spans="1:3">
      <c r="A26" s="288" t="s">
        <v>28</v>
      </c>
      <c r="B26" s="286">
        <v>1</v>
      </c>
      <c r="C26" s="287"/>
    </row>
    <row r="27" s="1" customFormat="true" ht="27.75" customHeight="true" spans="1:3">
      <c r="A27" s="288" t="s">
        <v>29</v>
      </c>
      <c r="B27" s="286">
        <v>20</v>
      </c>
      <c r="C27" s="287"/>
    </row>
    <row r="28" s="1" customFormat="true" ht="27.75" customHeight="true" spans="1:3">
      <c r="A28" s="288" t="s">
        <v>30</v>
      </c>
      <c r="B28" s="286">
        <v>522</v>
      </c>
      <c r="C28" s="287"/>
    </row>
    <row r="29" s="1" customFormat="true" ht="27.75" customHeight="true" spans="1:3">
      <c r="A29" s="288" t="s">
        <v>31</v>
      </c>
      <c r="B29" s="286">
        <v>50</v>
      </c>
      <c r="C29" s="287"/>
    </row>
    <row r="30" s="1" customFormat="true" ht="27.75" customHeight="true" spans="1:3">
      <c r="A30" s="288" t="s">
        <v>32</v>
      </c>
      <c r="B30" s="286">
        <v>137</v>
      </c>
      <c r="C30" s="287"/>
    </row>
    <row r="31" s="1" customFormat="true" ht="27.75" customHeight="true" spans="1:3">
      <c r="A31" s="288" t="s">
        <v>33</v>
      </c>
      <c r="B31" s="286">
        <v>843</v>
      </c>
      <c r="C31" s="287"/>
    </row>
    <row r="32" s="1" customFormat="true" ht="27.75" customHeight="true" spans="1:3">
      <c r="A32" s="288" t="s">
        <v>34</v>
      </c>
      <c r="B32" s="286">
        <v>3</v>
      </c>
      <c r="C32" s="287"/>
    </row>
    <row r="33" s="1" customFormat="true" ht="27.75" customHeight="true" spans="1:3">
      <c r="A33" s="285" t="s">
        <v>35</v>
      </c>
      <c r="B33" s="287">
        <f>SUM(B34:B37)</f>
        <v>1847</v>
      </c>
      <c r="C33" s="287"/>
    </row>
    <row r="34" s="1" customFormat="true" ht="27.75" customHeight="true" spans="1:3">
      <c r="A34" s="283" t="s">
        <v>36</v>
      </c>
      <c r="B34" s="287">
        <v>330</v>
      </c>
      <c r="C34" s="287"/>
    </row>
    <row r="35" s="1" customFormat="true" ht="27.75" customHeight="true" spans="1:3">
      <c r="A35" s="283" t="s">
        <v>37</v>
      </c>
      <c r="B35" s="287">
        <v>1215</v>
      </c>
      <c r="C35" s="287"/>
    </row>
    <row r="36" s="1" customFormat="true" ht="27.75" customHeight="true" spans="1:3">
      <c r="A36" s="283" t="s">
        <v>38</v>
      </c>
      <c r="B36" s="287">
        <v>52</v>
      </c>
      <c r="C36" s="287"/>
    </row>
    <row r="37" s="1" customFormat="true" ht="27.75" customHeight="true" spans="1:3">
      <c r="A37" s="283" t="s">
        <v>39</v>
      </c>
      <c r="B37" s="287">
        <v>250</v>
      </c>
      <c r="C37" s="287"/>
    </row>
    <row r="38" s="1" customFormat="true" ht="27.75" customHeight="true" spans="2:2">
      <c r="B38" s="289"/>
    </row>
    <row r="39" s="1" customFormat="true" spans="2:2">
      <c r="B39" s="289"/>
    </row>
    <row r="40" s="1" customFormat="true" spans="2:2">
      <c r="B40" s="289"/>
    </row>
    <row r="41" s="1" customFormat="true" spans="2:2">
      <c r="B41" s="289"/>
    </row>
    <row r="42" s="1" customFormat="true" spans="2:2">
      <c r="B42" s="289"/>
    </row>
    <row r="43" s="1" customFormat="true" spans="2:2">
      <c r="B43" s="289"/>
    </row>
    <row r="44" s="1" customFormat="true" spans="2:2">
      <c r="B44" s="289"/>
    </row>
    <row r="45" s="1" customFormat="true" spans="2:2">
      <c r="B45" s="289"/>
    </row>
  </sheetData>
  <mergeCells count="1">
    <mergeCell ref="A1:C1"/>
  </mergeCells>
  <printOptions horizontalCentered="true"/>
  <pageMargins left="1.01875" right="0.979166666666667" top="0.235416666666667" bottom="0.235416666666667" header="0.590277777777778" footer="0.196527777777778"/>
  <pageSetup paperSize="9" firstPageNumber="38" orientation="landscape" useFirstPageNumber="true"/>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2"/>
  <sheetViews>
    <sheetView showGridLines="0" showZeros="0" topLeftCell="A13" workbookViewId="0">
      <selection activeCell="S28" sqref="$A1:$XFD1048576"/>
    </sheetView>
  </sheetViews>
  <sheetFormatPr defaultColWidth="5.75" defaultRowHeight="15.75"/>
  <cols>
    <col min="1" max="1" width="15.375" style="259" customWidth="true"/>
    <col min="2" max="2" width="6.75" style="259" customWidth="true"/>
    <col min="3" max="3" width="5.125" style="259" customWidth="true"/>
    <col min="4" max="15" width="5.625" style="259" customWidth="true"/>
    <col min="16" max="16" width="4.75" style="259" customWidth="true"/>
    <col min="17" max="19" width="5.625" style="259" customWidth="true"/>
    <col min="20" max="20" width="5.875" style="259" customWidth="true"/>
    <col min="21" max="21" width="4.5" style="259" customWidth="true"/>
    <col min="22" max="25" width="5.625" style="259" customWidth="true"/>
    <col min="26" max="26" width="5" style="259" customWidth="true"/>
    <col min="27" max="27" width="5" style="260" customWidth="true"/>
    <col min="28" max="28" width="5.625" style="259" customWidth="true"/>
    <col min="29" max="256" width="5.75" style="259"/>
    <col min="257" max="16384" width="5.75" style="245"/>
  </cols>
  <sheetData>
    <row r="1" spans="1:1">
      <c r="A1" s="261" t="s">
        <v>40</v>
      </c>
    </row>
    <row r="2" ht="33.95" customHeight="true" spans="1:27">
      <c r="A2" s="248" t="s">
        <v>41</v>
      </c>
      <c r="B2" s="248" t="s">
        <v>42</v>
      </c>
      <c r="C2" s="248"/>
      <c r="D2" s="248"/>
      <c r="E2" s="248"/>
      <c r="F2" s="248"/>
      <c r="G2" s="248"/>
      <c r="H2" s="248"/>
      <c r="I2" s="248"/>
      <c r="J2" s="248"/>
      <c r="K2" s="248"/>
      <c r="L2" s="248"/>
      <c r="M2" s="248"/>
      <c r="N2" s="248"/>
      <c r="O2" s="248"/>
      <c r="P2" s="248"/>
      <c r="Q2" s="248"/>
      <c r="R2" s="248"/>
      <c r="S2" s="248"/>
      <c r="T2" s="248"/>
      <c r="U2" s="248"/>
      <c r="V2" s="248"/>
      <c r="W2" s="248"/>
      <c r="X2" s="248"/>
      <c r="Y2" s="248"/>
      <c r="Z2" s="248"/>
      <c r="AA2" s="259"/>
    </row>
    <row r="3" ht="17.1" customHeight="true" spans="1:28">
      <c r="A3" s="262"/>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76"/>
      <c r="AB3" s="262" t="s">
        <v>2</v>
      </c>
    </row>
    <row r="4" ht="31.5" customHeight="true" spans="1:28">
      <c r="A4" s="263" t="s">
        <v>43</v>
      </c>
      <c r="B4" s="264" t="s">
        <v>44</v>
      </c>
      <c r="C4" s="264"/>
      <c r="D4" s="264"/>
      <c r="E4" s="264"/>
      <c r="F4" s="264"/>
      <c r="G4" s="264"/>
      <c r="H4" s="264"/>
      <c r="I4" s="264"/>
      <c r="J4" s="264"/>
      <c r="K4" s="264"/>
      <c r="L4" s="264"/>
      <c r="M4" s="264"/>
      <c r="N4" s="264"/>
      <c r="O4" s="264"/>
      <c r="P4" s="264"/>
      <c r="Q4" s="264"/>
      <c r="R4" s="264"/>
      <c r="S4" s="264"/>
      <c r="T4" s="264"/>
      <c r="U4" s="264"/>
      <c r="V4" s="264"/>
      <c r="W4" s="264"/>
      <c r="X4" s="264"/>
      <c r="Y4" s="264"/>
      <c r="Z4" s="264"/>
      <c r="AA4" s="277"/>
      <c r="AB4" s="264"/>
    </row>
    <row r="5" ht="17.1" customHeight="true" spans="1:28">
      <c r="A5" s="265"/>
      <c r="B5" s="266" t="s">
        <v>45</v>
      </c>
      <c r="C5" s="267" t="s">
        <v>46</v>
      </c>
      <c r="D5" s="268"/>
      <c r="E5" s="268"/>
      <c r="F5" s="268"/>
      <c r="G5" s="268"/>
      <c r="H5" s="268"/>
      <c r="I5" s="268"/>
      <c r="J5" s="268"/>
      <c r="K5" s="268"/>
      <c r="L5" s="268"/>
      <c r="M5" s="268"/>
      <c r="N5" s="268"/>
      <c r="O5" s="268"/>
      <c r="P5" s="268"/>
      <c r="Q5" s="268"/>
      <c r="R5" s="268"/>
      <c r="S5" s="274"/>
      <c r="T5" s="267" t="s">
        <v>47</v>
      </c>
      <c r="U5" s="268"/>
      <c r="V5" s="268"/>
      <c r="W5" s="268"/>
      <c r="X5" s="268"/>
      <c r="Y5" s="268"/>
      <c r="Z5" s="268"/>
      <c r="AA5" s="268"/>
      <c r="AB5" s="274"/>
    </row>
    <row r="6" s="257" customFormat="true" ht="72.75" customHeight="true" spans="1:28">
      <c r="A6" s="269"/>
      <c r="B6" s="270"/>
      <c r="C6" s="271" t="s">
        <v>48</v>
      </c>
      <c r="D6" s="271" t="s">
        <v>49</v>
      </c>
      <c r="E6" s="271" t="s">
        <v>50</v>
      </c>
      <c r="F6" s="271" t="s">
        <v>51</v>
      </c>
      <c r="G6" s="271" t="s">
        <v>52</v>
      </c>
      <c r="H6" s="271" t="s">
        <v>53</v>
      </c>
      <c r="I6" s="271" t="s">
        <v>54</v>
      </c>
      <c r="J6" s="271" t="s">
        <v>55</v>
      </c>
      <c r="K6" s="271" t="s">
        <v>56</v>
      </c>
      <c r="L6" s="271" t="s">
        <v>57</v>
      </c>
      <c r="M6" s="271" t="s">
        <v>58</v>
      </c>
      <c r="N6" s="271" t="s">
        <v>59</v>
      </c>
      <c r="O6" s="271" t="s">
        <v>60</v>
      </c>
      <c r="P6" s="271" t="s">
        <v>61</v>
      </c>
      <c r="Q6" s="271" t="s">
        <v>62</v>
      </c>
      <c r="R6" s="275" t="s">
        <v>63</v>
      </c>
      <c r="S6" s="271" t="s">
        <v>64</v>
      </c>
      <c r="T6" s="271" t="s">
        <v>48</v>
      </c>
      <c r="U6" s="271" t="s">
        <v>65</v>
      </c>
      <c r="V6" s="271" t="s">
        <v>66</v>
      </c>
      <c r="W6" s="271" t="s">
        <v>67</v>
      </c>
      <c r="X6" s="271" t="s">
        <v>68</v>
      </c>
      <c r="Y6" s="271" t="s">
        <v>69</v>
      </c>
      <c r="Z6" s="271" t="s">
        <v>70</v>
      </c>
      <c r="AA6" s="271" t="s">
        <v>71</v>
      </c>
      <c r="AB6" s="271" t="s">
        <v>72</v>
      </c>
    </row>
    <row r="7" s="258" customFormat="true" ht="15.95" customHeight="true" spans="1:28">
      <c r="A7" s="25" t="s">
        <v>73</v>
      </c>
      <c r="B7" s="272"/>
      <c r="C7" s="272"/>
      <c r="D7" s="272"/>
      <c r="E7" s="272"/>
      <c r="F7" s="272"/>
      <c r="G7" s="272"/>
      <c r="H7" s="272"/>
      <c r="I7" s="272"/>
      <c r="J7" s="272"/>
      <c r="K7" s="272"/>
      <c r="L7" s="272"/>
      <c r="M7" s="272"/>
      <c r="N7" s="272"/>
      <c r="O7" s="272"/>
      <c r="P7" s="272"/>
      <c r="Q7" s="272"/>
      <c r="R7" s="272"/>
      <c r="S7" s="272"/>
      <c r="T7" s="272"/>
      <c r="U7" s="272"/>
      <c r="V7" s="272"/>
      <c r="W7" s="272"/>
      <c r="X7" s="272"/>
      <c r="Y7" s="272"/>
      <c r="Z7" s="272"/>
      <c r="AA7" s="278"/>
      <c r="AB7" s="272"/>
    </row>
    <row r="8" s="258" customFormat="true" ht="15.95" customHeight="true" spans="1:28">
      <c r="A8" s="27" t="s">
        <v>74</v>
      </c>
      <c r="B8" s="272"/>
      <c r="C8" s="272"/>
      <c r="D8" s="272"/>
      <c r="E8" s="272"/>
      <c r="F8" s="272"/>
      <c r="G8" s="272"/>
      <c r="H8" s="272"/>
      <c r="I8" s="272"/>
      <c r="J8" s="272"/>
      <c r="K8" s="272"/>
      <c r="L8" s="272"/>
      <c r="M8" s="272"/>
      <c r="N8" s="272"/>
      <c r="O8" s="272"/>
      <c r="P8" s="272"/>
      <c r="Q8" s="272"/>
      <c r="R8" s="272"/>
      <c r="S8" s="272"/>
      <c r="T8" s="272"/>
      <c r="U8" s="272"/>
      <c r="V8" s="272"/>
      <c r="W8" s="272"/>
      <c r="X8" s="272"/>
      <c r="Y8" s="272"/>
      <c r="Z8" s="272"/>
      <c r="AA8" s="278"/>
      <c r="AB8" s="272"/>
    </row>
    <row r="9" s="258" customFormat="true" ht="15.95" customHeight="true" spans="1:28">
      <c r="A9" s="28" t="s">
        <v>75</v>
      </c>
      <c r="B9" s="272"/>
      <c r="C9" s="272"/>
      <c r="D9" s="272"/>
      <c r="E9" s="272"/>
      <c r="F9" s="272"/>
      <c r="G9" s="272"/>
      <c r="H9" s="272"/>
      <c r="I9" s="272"/>
      <c r="J9" s="272"/>
      <c r="K9" s="272"/>
      <c r="L9" s="272"/>
      <c r="M9" s="272"/>
      <c r="N9" s="272"/>
      <c r="O9" s="272"/>
      <c r="P9" s="272"/>
      <c r="Q9" s="272"/>
      <c r="R9" s="272"/>
      <c r="S9" s="272"/>
      <c r="T9" s="272"/>
      <c r="U9" s="272"/>
      <c r="V9" s="272"/>
      <c r="W9" s="272"/>
      <c r="X9" s="272"/>
      <c r="Y9" s="272"/>
      <c r="Z9" s="272"/>
      <c r="AA9" s="278"/>
      <c r="AB9" s="272"/>
    </row>
    <row r="10" s="258" customFormat="true" ht="15.95" customHeight="true" spans="1:28">
      <c r="A10" s="29" t="s">
        <v>76</v>
      </c>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9"/>
      <c r="AB10" s="273"/>
    </row>
    <row r="11" s="258" customFormat="true" ht="15.95" customHeight="true" spans="1:28">
      <c r="A11" s="30" t="s">
        <v>77</v>
      </c>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9"/>
      <c r="AB11" s="273"/>
    </row>
    <row r="12" s="258" customFormat="true" ht="15.95" customHeight="true" spans="1:28">
      <c r="A12" s="30" t="s">
        <v>78</v>
      </c>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9"/>
      <c r="AB12" s="273"/>
    </row>
    <row r="13" s="258" customFormat="true" ht="15.95" customHeight="true" spans="1:28">
      <c r="A13" s="30" t="s">
        <v>79</v>
      </c>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9"/>
      <c r="AB13" s="273"/>
    </row>
    <row r="14" s="258" customFormat="true" ht="15.95" customHeight="true" spans="1:28">
      <c r="A14" s="30" t="s">
        <v>80</v>
      </c>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9"/>
      <c r="AB14" s="273"/>
    </row>
    <row r="15" s="258" customFormat="true" ht="15.95" customHeight="true" spans="1:28">
      <c r="A15" s="30" t="s">
        <v>81</v>
      </c>
      <c r="B15" s="273">
        <f>SUM(C15,T15)</f>
        <v>59409</v>
      </c>
      <c r="C15" s="273">
        <f>SUM(D15:R15)</f>
        <v>43509</v>
      </c>
      <c r="D15" s="273">
        <v>18838</v>
      </c>
      <c r="E15" s="273">
        <v>1034</v>
      </c>
      <c r="F15" s="273"/>
      <c r="G15" s="273">
        <v>1144</v>
      </c>
      <c r="H15" s="273">
        <v>6420</v>
      </c>
      <c r="I15" s="273">
        <v>5453</v>
      </c>
      <c r="J15" s="273">
        <v>1700</v>
      </c>
      <c r="K15" s="273">
        <v>2000</v>
      </c>
      <c r="L15" s="273">
        <v>3500</v>
      </c>
      <c r="M15" s="273">
        <v>500</v>
      </c>
      <c r="N15" s="273">
        <v>1100</v>
      </c>
      <c r="O15" s="273">
        <v>100</v>
      </c>
      <c r="P15" s="273">
        <v>1170</v>
      </c>
      <c r="Q15" s="273"/>
      <c r="R15" s="273">
        <v>550</v>
      </c>
      <c r="S15" s="273"/>
      <c r="T15" s="273">
        <f>SUM(U15:AB15)</f>
        <v>15900</v>
      </c>
      <c r="U15" s="273">
        <v>4100</v>
      </c>
      <c r="V15" s="273">
        <v>6070</v>
      </c>
      <c r="W15" s="273">
        <v>3500</v>
      </c>
      <c r="X15" s="273"/>
      <c r="Y15" s="273">
        <v>2000</v>
      </c>
      <c r="Z15" s="273">
        <v>40</v>
      </c>
      <c r="AA15" s="279">
        <v>190</v>
      </c>
      <c r="AB15" s="273"/>
    </row>
    <row r="16" s="258" customFormat="true" ht="15.95" customHeight="true" spans="1:28">
      <c r="A16" s="31" t="s">
        <v>80</v>
      </c>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9"/>
      <c r="AB16" s="273"/>
    </row>
    <row r="17" s="258" customFormat="true" ht="15.95" customHeight="true" spans="1:28">
      <c r="A17" s="29" t="s">
        <v>76</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9"/>
      <c r="AB17" s="273"/>
    </row>
    <row r="18" s="258" customFormat="true" ht="15.95" customHeight="true" spans="1:28">
      <c r="A18" s="32" t="s">
        <v>80</v>
      </c>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9"/>
      <c r="AB18" s="273"/>
    </row>
    <row r="19" s="258" customFormat="true" ht="15.95" customHeight="true" spans="1:28">
      <c r="A19" s="273"/>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9"/>
      <c r="AB19" s="273"/>
    </row>
    <row r="20" s="258" customFormat="true" ht="15.95" customHeight="true" spans="1:28">
      <c r="A20" s="273"/>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9"/>
      <c r="AB20" s="273"/>
    </row>
    <row r="21" s="258" customFormat="true" ht="15.95" customHeight="true" spans="1:28">
      <c r="A21" s="273"/>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9"/>
      <c r="AB21" s="273"/>
    </row>
    <row r="22" s="258" customFormat="true" ht="15.95" customHeight="true" spans="1:28">
      <c r="A22" s="273"/>
      <c r="B22" s="273"/>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9"/>
      <c r="AB22" s="273"/>
    </row>
    <row r="23" s="258" customFormat="true" ht="15.95" customHeight="true" spans="1:28">
      <c r="A23" s="273"/>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9"/>
      <c r="AB23" s="273"/>
    </row>
    <row r="24" s="258" customFormat="true" ht="15.95" customHeight="true" spans="1:28">
      <c r="A24" s="273"/>
      <c r="B24" s="273"/>
      <c r="C24" s="273"/>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9"/>
      <c r="AB24" s="273"/>
    </row>
    <row r="25" s="258" customFormat="true" ht="15.95" customHeight="true" spans="1:28">
      <c r="A25" s="273"/>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9"/>
      <c r="AB25" s="273"/>
    </row>
    <row r="26" s="258" customFormat="true" ht="15.95" customHeight="true" spans="1:28">
      <c r="A26" s="273"/>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9"/>
      <c r="AB26" s="273"/>
    </row>
    <row r="27" s="258" customFormat="true" ht="15.95" customHeight="true" spans="1:28">
      <c r="A27" s="273"/>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9"/>
      <c r="AB27" s="273"/>
    </row>
    <row r="28" s="258" customFormat="true" ht="15.95" customHeight="true" spans="1:28">
      <c r="A28" s="273"/>
      <c r="B28" s="273"/>
      <c r="C28" s="273"/>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9"/>
      <c r="AB28" s="273"/>
    </row>
    <row r="29" s="258" customFormat="true" ht="15.95" customHeight="true" spans="1:28">
      <c r="A29" s="273"/>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9"/>
      <c r="AB29" s="273"/>
    </row>
    <row r="30" s="258" customFormat="true" ht="15.95" customHeight="true" spans="1:28">
      <c r="A30" s="273"/>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9"/>
      <c r="AB30" s="273"/>
    </row>
    <row r="31" s="258" customFormat="true" ht="15.95" customHeight="true" spans="1:28">
      <c r="A31" s="273"/>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9"/>
      <c r="AB31" s="273"/>
    </row>
    <row r="32" s="258" customFormat="true" ht="15.95" customHeight="true" spans="1:28">
      <c r="A32" s="273"/>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9"/>
      <c r="AB32" s="273"/>
    </row>
  </sheetData>
  <mergeCells count="5">
    <mergeCell ref="A2:Z2"/>
    <mergeCell ref="C5:S5"/>
    <mergeCell ref="T5:AB5"/>
    <mergeCell ref="A4:A6"/>
    <mergeCell ref="B5:B6"/>
  </mergeCells>
  <printOptions horizontalCentered="true" verticalCentered="true"/>
  <pageMargins left="0.2" right="0.2" top="0.588888888888889" bottom="0.46875" header="0.309027777777778" footer="0.309027777777778"/>
  <pageSetup paperSize="9" scale="77"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
  <sheetViews>
    <sheetView workbookViewId="0">
      <selection activeCell="E21" sqref="$A1:$XFD1048576"/>
    </sheetView>
  </sheetViews>
  <sheetFormatPr defaultColWidth="9" defaultRowHeight="15.75" outlineLevelCol="2"/>
  <cols>
    <col min="1" max="1" width="55.125" style="245" customWidth="true"/>
    <col min="2" max="2" width="25.75" style="245" customWidth="true"/>
    <col min="3" max="3" width="34.875" style="245" customWidth="true"/>
    <col min="4" max="4" width="9" style="246" customWidth="true"/>
    <col min="5" max="16384" width="9" style="245"/>
  </cols>
  <sheetData>
    <row r="1" ht="29.25" customHeight="true" spans="1:2">
      <c r="A1" s="247" t="s">
        <v>82</v>
      </c>
      <c r="B1" s="247"/>
    </row>
    <row r="2" ht="21" spans="1:3">
      <c r="A2" s="248" t="s">
        <v>83</v>
      </c>
      <c r="B2" s="248"/>
      <c r="C2" s="248"/>
    </row>
    <row r="3" spans="1:3">
      <c r="A3" s="246" t="s">
        <v>84</v>
      </c>
      <c r="B3" s="246"/>
      <c r="C3" s="249" t="s">
        <v>2</v>
      </c>
    </row>
    <row r="4" ht="45.75" customHeight="true" spans="1:3">
      <c r="A4" s="250"/>
      <c r="B4" s="251" t="s">
        <v>85</v>
      </c>
      <c r="C4" s="251" t="s">
        <v>86</v>
      </c>
    </row>
    <row r="5" ht="20.1" customHeight="true" spans="1:3">
      <c r="A5" s="252" t="s">
        <v>87</v>
      </c>
      <c r="B5" s="253"/>
      <c r="C5" s="253"/>
    </row>
    <row r="6" ht="20.1" customHeight="true" spans="1:3">
      <c r="A6" s="252" t="s">
        <v>88</v>
      </c>
      <c r="B6" s="253"/>
      <c r="C6" s="253"/>
    </row>
    <row r="7" ht="20.1" customHeight="true" spans="1:3">
      <c r="A7" s="252" t="s">
        <v>89</v>
      </c>
      <c r="B7" s="253"/>
      <c r="C7" s="253"/>
    </row>
    <row r="8" ht="20.1" customHeight="true" spans="1:3">
      <c r="A8" s="252" t="s">
        <v>90</v>
      </c>
      <c r="B8" s="253"/>
      <c r="C8" s="253"/>
    </row>
    <row r="9" ht="20.1" customHeight="true" spans="1:3">
      <c r="A9" s="252" t="s">
        <v>91</v>
      </c>
      <c r="B9" s="253"/>
      <c r="C9" s="253"/>
    </row>
    <row r="10" ht="20.1" customHeight="true" spans="1:3">
      <c r="A10" s="252" t="s">
        <v>92</v>
      </c>
      <c r="B10" s="253"/>
      <c r="C10" s="253"/>
    </row>
    <row r="11" ht="20.1" customHeight="true" spans="1:3">
      <c r="A11" s="252" t="s">
        <v>93</v>
      </c>
      <c r="B11" s="253"/>
      <c r="C11" s="253"/>
    </row>
    <row r="12" ht="20.1" customHeight="true" spans="1:3">
      <c r="A12" s="252" t="s">
        <v>94</v>
      </c>
      <c r="B12" s="253"/>
      <c r="C12" s="253"/>
    </row>
    <row r="13" ht="20.1" customHeight="true" spans="1:3">
      <c r="A13" s="252" t="s">
        <v>95</v>
      </c>
      <c r="B13" s="253"/>
      <c r="C13" s="253"/>
    </row>
    <row r="14" ht="20.1" customHeight="true" spans="1:3">
      <c r="A14" s="252" t="s">
        <v>96</v>
      </c>
      <c r="B14" s="253"/>
      <c r="C14" s="253"/>
    </row>
    <row r="15" ht="20.1" customHeight="true" spans="1:3">
      <c r="A15" s="252" t="s">
        <v>97</v>
      </c>
      <c r="B15" s="253"/>
      <c r="C15" s="253"/>
    </row>
    <row r="16" ht="20.1" customHeight="true" spans="1:3">
      <c r="A16" s="252" t="s">
        <v>98</v>
      </c>
      <c r="B16" s="253"/>
      <c r="C16" s="253"/>
    </row>
    <row r="17" ht="20.1" customHeight="true" spans="1:3">
      <c r="A17" s="252" t="s">
        <v>99</v>
      </c>
      <c r="B17" s="253"/>
      <c r="C17" s="253"/>
    </row>
    <row r="18" ht="20.1" customHeight="true" spans="1:3">
      <c r="A18" s="252" t="s">
        <v>100</v>
      </c>
      <c r="B18" s="253"/>
      <c r="C18" s="253"/>
    </row>
    <row r="19" ht="20.1" customHeight="true" spans="1:3">
      <c r="A19" s="252" t="s">
        <v>101</v>
      </c>
      <c r="B19" s="253"/>
      <c r="C19" s="253"/>
    </row>
    <row r="20" ht="20.1" customHeight="true" spans="1:3">
      <c r="A20" s="252" t="s">
        <v>102</v>
      </c>
      <c r="B20" s="253"/>
      <c r="C20" s="253"/>
    </row>
    <row r="21" ht="20.1" customHeight="true" spans="1:3">
      <c r="A21" s="254"/>
      <c r="B21" s="254"/>
      <c r="C21" s="253"/>
    </row>
    <row r="22" ht="20.1" customHeight="true" spans="1:3">
      <c r="A22" s="254"/>
      <c r="B22" s="254"/>
      <c r="C22" s="253"/>
    </row>
    <row r="23" ht="20.1" customHeight="true" spans="1:3">
      <c r="A23" s="255" t="s">
        <v>45</v>
      </c>
      <c r="B23" s="256"/>
      <c r="C23" s="253"/>
    </row>
    <row r="24" ht="20.1" customHeight="true"/>
    <row r="25" ht="20.1" customHeight="true"/>
    <row r="26" ht="20.1" customHeight="true"/>
    <row r="27" ht="20.1" customHeight="true"/>
  </sheetData>
  <mergeCells count="1">
    <mergeCell ref="A2:C2"/>
  </mergeCells>
  <printOptions horizontalCentered="true" verticalCentered="true"/>
  <pageMargins left="0.709027777777778" right="0.709027777777778" top="0.159027777777778" bottom="0.349305555555556" header="0.309027777777778" footer="0.309027777777778"/>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showGridLines="0" showZeros="0" zoomScale="85" zoomScaleNormal="85" workbookViewId="0">
      <pane ySplit="4" topLeftCell="A5" activePane="bottomLeft" state="frozen"/>
      <selection/>
      <selection pane="bottomLeft" activeCell="G29" sqref="$A1:$XFD1048576"/>
    </sheetView>
  </sheetViews>
  <sheetFormatPr defaultColWidth="9" defaultRowHeight="15.75" outlineLevelCol="3"/>
  <cols>
    <col min="1" max="1" width="39" style="235" customWidth="true"/>
    <col min="2" max="3" width="24.25" style="235" customWidth="true"/>
    <col min="4" max="4" width="27.875" style="235" customWidth="true"/>
    <col min="5" max="256" width="9" style="235"/>
    <col min="257" max="257" width="39" style="235" customWidth="true"/>
    <col min="258" max="259" width="24.25" style="235" customWidth="true"/>
    <col min="260" max="260" width="27.875" style="235" customWidth="true"/>
    <col min="261" max="512" width="9" style="235"/>
    <col min="513" max="513" width="39" style="235" customWidth="true"/>
    <col min="514" max="515" width="24.25" style="235" customWidth="true"/>
    <col min="516" max="516" width="27.875" style="235" customWidth="true"/>
    <col min="517" max="768" width="9" style="235"/>
    <col min="769" max="769" width="39" style="235" customWidth="true"/>
    <col min="770" max="771" width="24.25" style="235" customWidth="true"/>
    <col min="772" max="772" width="27.875" style="235" customWidth="true"/>
    <col min="773" max="1024" width="9" style="235"/>
    <col min="1025" max="1025" width="39" style="235" customWidth="true"/>
    <col min="1026" max="1027" width="24.25" style="235" customWidth="true"/>
    <col min="1028" max="1028" width="27.875" style="235" customWidth="true"/>
    <col min="1029" max="1280" width="9" style="235"/>
    <col min="1281" max="1281" width="39" style="235" customWidth="true"/>
    <col min="1282" max="1283" width="24.25" style="235" customWidth="true"/>
    <col min="1284" max="1284" width="27.875" style="235" customWidth="true"/>
    <col min="1285" max="1536" width="9" style="235"/>
    <col min="1537" max="1537" width="39" style="235" customWidth="true"/>
    <col min="1538" max="1539" width="24.25" style="235" customWidth="true"/>
    <col min="1540" max="1540" width="27.875" style="235" customWidth="true"/>
    <col min="1541" max="1792" width="9" style="235"/>
    <col min="1793" max="1793" width="39" style="235" customWidth="true"/>
    <col min="1794" max="1795" width="24.25" style="235" customWidth="true"/>
    <col min="1796" max="1796" width="27.875" style="235" customWidth="true"/>
    <col min="1797" max="2048" width="9" style="235"/>
    <col min="2049" max="2049" width="39" style="235" customWidth="true"/>
    <col min="2050" max="2051" width="24.25" style="235" customWidth="true"/>
    <col min="2052" max="2052" width="27.875" style="235" customWidth="true"/>
    <col min="2053" max="2304" width="9" style="235"/>
    <col min="2305" max="2305" width="39" style="235" customWidth="true"/>
    <col min="2306" max="2307" width="24.25" style="235" customWidth="true"/>
    <col min="2308" max="2308" width="27.875" style="235" customWidth="true"/>
    <col min="2309" max="2560" width="9" style="235"/>
    <col min="2561" max="2561" width="39" style="235" customWidth="true"/>
    <col min="2562" max="2563" width="24.25" style="235" customWidth="true"/>
    <col min="2564" max="2564" width="27.875" style="235" customWidth="true"/>
    <col min="2565" max="2816" width="9" style="235"/>
    <col min="2817" max="2817" width="39" style="235" customWidth="true"/>
    <col min="2818" max="2819" width="24.25" style="235" customWidth="true"/>
    <col min="2820" max="2820" width="27.875" style="235" customWidth="true"/>
    <col min="2821" max="3072" width="9" style="235"/>
    <col min="3073" max="3073" width="39" style="235" customWidth="true"/>
    <col min="3074" max="3075" width="24.25" style="235" customWidth="true"/>
    <col min="3076" max="3076" width="27.875" style="235" customWidth="true"/>
    <col min="3077" max="3328" width="9" style="235"/>
    <col min="3329" max="3329" width="39" style="235" customWidth="true"/>
    <col min="3330" max="3331" width="24.25" style="235" customWidth="true"/>
    <col min="3332" max="3332" width="27.875" style="235" customWidth="true"/>
    <col min="3333" max="3584" width="9" style="235"/>
    <col min="3585" max="3585" width="39" style="235" customWidth="true"/>
    <col min="3586" max="3587" width="24.25" style="235" customWidth="true"/>
    <col min="3588" max="3588" width="27.875" style="235" customWidth="true"/>
    <col min="3589" max="3840" width="9" style="235"/>
    <col min="3841" max="3841" width="39" style="235" customWidth="true"/>
    <col min="3842" max="3843" width="24.25" style="235" customWidth="true"/>
    <col min="3844" max="3844" width="27.875" style="235" customWidth="true"/>
    <col min="3845" max="4096" width="9" style="235"/>
    <col min="4097" max="4097" width="39" style="235" customWidth="true"/>
    <col min="4098" max="4099" width="24.25" style="235" customWidth="true"/>
    <col min="4100" max="4100" width="27.875" style="235" customWidth="true"/>
    <col min="4101" max="4352" width="9" style="235"/>
    <col min="4353" max="4353" width="39" style="235" customWidth="true"/>
    <col min="4354" max="4355" width="24.25" style="235" customWidth="true"/>
    <col min="4356" max="4356" width="27.875" style="235" customWidth="true"/>
    <col min="4357" max="4608" width="9" style="235"/>
    <col min="4609" max="4609" width="39" style="235" customWidth="true"/>
    <col min="4610" max="4611" width="24.25" style="235" customWidth="true"/>
    <col min="4612" max="4612" width="27.875" style="235" customWidth="true"/>
    <col min="4613" max="4864" width="9" style="235"/>
    <col min="4865" max="4865" width="39" style="235" customWidth="true"/>
    <col min="4866" max="4867" width="24.25" style="235" customWidth="true"/>
    <col min="4868" max="4868" width="27.875" style="235" customWidth="true"/>
    <col min="4869" max="5120" width="9" style="235"/>
    <col min="5121" max="5121" width="39" style="235" customWidth="true"/>
    <col min="5122" max="5123" width="24.25" style="235" customWidth="true"/>
    <col min="5124" max="5124" width="27.875" style="235" customWidth="true"/>
    <col min="5125" max="5376" width="9" style="235"/>
    <col min="5377" max="5377" width="39" style="235" customWidth="true"/>
    <col min="5378" max="5379" width="24.25" style="235" customWidth="true"/>
    <col min="5380" max="5380" width="27.875" style="235" customWidth="true"/>
    <col min="5381" max="5632" width="9" style="235"/>
    <col min="5633" max="5633" width="39" style="235" customWidth="true"/>
    <col min="5634" max="5635" width="24.25" style="235" customWidth="true"/>
    <col min="5636" max="5636" width="27.875" style="235" customWidth="true"/>
    <col min="5637" max="5888" width="9" style="235"/>
    <col min="5889" max="5889" width="39" style="235" customWidth="true"/>
    <col min="5890" max="5891" width="24.25" style="235" customWidth="true"/>
    <col min="5892" max="5892" width="27.875" style="235" customWidth="true"/>
    <col min="5893" max="6144" width="9" style="235"/>
    <col min="6145" max="6145" width="39" style="235" customWidth="true"/>
    <col min="6146" max="6147" width="24.25" style="235" customWidth="true"/>
    <col min="6148" max="6148" width="27.875" style="235" customWidth="true"/>
    <col min="6149" max="6400" width="9" style="235"/>
    <col min="6401" max="6401" width="39" style="235" customWidth="true"/>
    <col min="6402" max="6403" width="24.25" style="235" customWidth="true"/>
    <col min="6404" max="6404" width="27.875" style="235" customWidth="true"/>
    <col min="6405" max="6656" width="9" style="235"/>
    <col min="6657" max="6657" width="39" style="235" customWidth="true"/>
    <col min="6658" max="6659" width="24.25" style="235" customWidth="true"/>
    <col min="6660" max="6660" width="27.875" style="235" customWidth="true"/>
    <col min="6661" max="6912" width="9" style="235"/>
    <col min="6913" max="6913" width="39" style="235" customWidth="true"/>
    <col min="6914" max="6915" width="24.25" style="235" customWidth="true"/>
    <col min="6916" max="6916" width="27.875" style="235" customWidth="true"/>
    <col min="6917" max="7168" width="9" style="235"/>
    <col min="7169" max="7169" width="39" style="235" customWidth="true"/>
    <col min="7170" max="7171" width="24.25" style="235" customWidth="true"/>
    <col min="7172" max="7172" width="27.875" style="235" customWidth="true"/>
    <col min="7173" max="7424" width="9" style="235"/>
    <col min="7425" max="7425" width="39" style="235" customWidth="true"/>
    <col min="7426" max="7427" width="24.25" style="235" customWidth="true"/>
    <col min="7428" max="7428" width="27.875" style="235" customWidth="true"/>
    <col min="7429" max="7680" width="9" style="235"/>
    <col min="7681" max="7681" width="39" style="235" customWidth="true"/>
    <col min="7682" max="7683" width="24.25" style="235" customWidth="true"/>
    <col min="7684" max="7684" width="27.875" style="235" customWidth="true"/>
    <col min="7685" max="7936" width="9" style="235"/>
    <col min="7937" max="7937" width="39" style="235" customWidth="true"/>
    <col min="7938" max="7939" width="24.25" style="235" customWidth="true"/>
    <col min="7940" max="7940" width="27.875" style="235" customWidth="true"/>
    <col min="7941" max="8192" width="9" style="235"/>
    <col min="8193" max="8193" width="39" style="235" customWidth="true"/>
    <col min="8194" max="8195" width="24.25" style="235" customWidth="true"/>
    <col min="8196" max="8196" width="27.875" style="235" customWidth="true"/>
    <col min="8197" max="8448" width="9" style="235"/>
    <col min="8449" max="8449" width="39" style="235" customWidth="true"/>
    <col min="8450" max="8451" width="24.25" style="235" customWidth="true"/>
    <col min="8452" max="8452" width="27.875" style="235" customWidth="true"/>
    <col min="8453" max="8704" width="9" style="235"/>
    <col min="8705" max="8705" width="39" style="235" customWidth="true"/>
    <col min="8706" max="8707" width="24.25" style="235" customWidth="true"/>
    <col min="8708" max="8708" width="27.875" style="235" customWidth="true"/>
    <col min="8709" max="8960" width="9" style="235"/>
    <col min="8961" max="8961" width="39" style="235" customWidth="true"/>
    <col min="8962" max="8963" width="24.25" style="235" customWidth="true"/>
    <col min="8964" max="8964" width="27.875" style="235" customWidth="true"/>
    <col min="8965" max="9216" width="9" style="235"/>
    <col min="9217" max="9217" width="39" style="235" customWidth="true"/>
    <col min="9218" max="9219" width="24.25" style="235" customWidth="true"/>
    <col min="9220" max="9220" width="27.875" style="235" customWidth="true"/>
    <col min="9221" max="9472" width="9" style="235"/>
    <col min="9473" max="9473" width="39" style="235" customWidth="true"/>
    <col min="9474" max="9475" width="24.25" style="235" customWidth="true"/>
    <col min="9476" max="9476" width="27.875" style="235" customWidth="true"/>
    <col min="9477" max="9728" width="9" style="235"/>
    <col min="9729" max="9729" width="39" style="235" customWidth="true"/>
    <col min="9730" max="9731" width="24.25" style="235" customWidth="true"/>
    <col min="9732" max="9732" width="27.875" style="235" customWidth="true"/>
    <col min="9733" max="9984" width="9" style="235"/>
    <col min="9985" max="9985" width="39" style="235" customWidth="true"/>
    <col min="9986" max="9987" width="24.25" style="235" customWidth="true"/>
    <col min="9988" max="9988" width="27.875" style="235" customWidth="true"/>
    <col min="9989" max="10240" width="9" style="235"/>
    <col min="10241" max="10241" width="39" style="235" customWidth="true"/>
    <col min="10242" max="10243" width="24.25" style="235" customWidth="true"/>
    <col min="10244" max="10244" width="27.875" style="235" customWidth="true"/>
    <col min="10245" max="10496" width="9" style="235"/>
    <col min="10497" max="10497" width="39" style="235" customWidth="true"/>
    <col min="10498" max="10499" width="24.25" style="235" customWidth="true"/>
    <col min="10500" max="10500" width="27.875" style="235" customWidth="true"/>
    <col min="10501" max="10752" width="9" style="235"/>
    <col min="10753" max="10753" width="39" style="235" customWidth="true"/>
    <col min="10754" max="10755" width="24.25" style="235" customWidth="true"/>
    <col min="10756" max="10756" width="27.875" style="235" customWidth="true"/>
    <col min="10757" max="11008" width="9" style="235"/>
    <col min="11009" max="11009" width="39" style="235" customWidth="true"/>
    <col min="11010" max="11011" width="24.25" style="235" customWidth="true"/>
    <col min="11012" max="11012" width="27.875" style="235" customWidth="true"/>
    <col min="11013" max="11264" width="9" style="235"/>
    <col min="11265" max="11265" width="39" style="235" customWidth="true"/>
    <col min="11266" max="11267" width="24.25" style="235" customWidth="true"/>
    <col min="11268" max="11268" width="27.875" style="235" customWidth="true"/>
    <col min="11269" max="11520" width="9" style="235"/>
    <col min="11521" max="11521" width="39" style="235" customWidth="true"/>
    <col min="11522" max="11523" width="24.25" style="235" customWidth="true"/>
    <col min="11524" max="11524" width="27.875" style="235" customWidth="true"/>
    <col min="11525" max="11776" width="9" style="235"/>
    <col min="11777" max="11777" width="39" style="235" customWidth="true"/>
    <col min="11778" max="11779" width="24.25" style="235" customWidth="true"/>
    <col min="11780" max="11780" width="27.875" style="235" customWidth="true"/>
    <col min="11781" max="12032" width="9" style="235"/>
    <col min="12033" max="12033" width="39" style="235" customWidth="true"/>
    <col min="12034" max="12035" width="24.25" style="235" customWidth="true"/>
    <col min="12036" max="12036" width="27.875" style="235" customWidth="true"/>
    <col min="12037" max="12288" width="9" style="235"/>
    <col min="12289" max="12289" width="39" style="235" customWidth="true"/>
    <col min="12290" max="12291" width="24.25" style="235" customWidth="true"/>
    <col min="12292" max="12292" width="27.875" style="235" customWidth="true"/>
    <col min="12293" max="12544" width="9" style="235"/>
    <col min="12545" max="12545" width="39" style="235" customWidth="true"/>
    <col min="12546" max="12547" width="24.25" style="235" customWidth="true"/>
    <col min="12548" max="12548" width="27.875" style="235" customWidth="true"/>
    <col min="12549" max="12800" width="9" style="235"/>
    <col min="12801" max="12801" width="39" style="235" customWidth="true"/>
    <col min="12802" max="12803" width="24.25" style="235" customWidth="true"/>
    <col min="12804" max="12804" width="27.875" style="235" customWidth="true"/>
    <col min="12805" max="13056" width="9" style="235"/>
    <col min="13057" max="13057" width="39" style="235" customWidth="true"/>
    <col min="13058" max="13059" width="24.25" style="235" customWidth="true"/>
    <col min="13060" max="13060" width="27.875" style="235" customWidth="true"/>
    <col min="13061" max="13312" width="9" style="235"/>
    <col min="13313" max="13313" width="39" style="235" customWidth="true"/>
    <col min="13314" max="13315" width="24.25" style="235" customWidth="true"/>
    <col min="13316" max="13316" width="27.875" style="235" customWidth="true"/>
    <col min="13317" max="13568" width="9" style="235"/>
    <col min="13569" max="13569" width="39" style="235" customWidth="true"/>
    <col min="13570" max="13571" width="24.25" style="235" customWidth="true"/>
    <col min="13572" max="13572" width="27.875" style="235" customWidth="true"/>
    <col min="13573" max="13824" width="9" style="235"/>
    <col min="13825" max="13825" width="39" style="235" customWidth="true"/>
    <col min="13826" max="13827" width="24.25" style="235" customWidth="true"/>
    <col min="13828" max="13828" width="27.875" style="235" customWidth="true"/>
    <col min="13829" max="14080" width="9" style="235"/>
    <col min="14081" max="14081" width="39" style="235" customWidth="true"/>
    <col min="14082" max="14083" width="24.25" style="235" customWidth="true"/>
    <col min="14084" max="14084" width="27.875" style="235" customWidth="true"/>
    <col min="14085" max="14336" width="9" style="235"/>
    <col min="14337" max="14337" width="39" style="235" customWidth="true"/>
    <col min="14338" max="14339" width="24.25" style="235" customWidth="true"/>
    <col min="14340" max="14340" width="27.875" style="235" customWidth="true"/>
    <col min="14341" max="14592" width="9" style="235"/>
    <col min="14593" max="14593" width="39" style="235" customWidth="true"/>
    <col min="14594" max="14595" width="24.25" style="235" customWidth="true"/>
    <col min="14596" max="14596" width="27.875" style="235" customWidth="true"/>
    <col min="14597" max="14848" width="9" style="235"/>
    <col min="14849" max="14849" width="39" style="235" customWidth="true"/>
    <col min="14850" max="14851" width="24.25" style="235" customWidth="true"/>
    <col min="14852" max="14852" width="27.875" style="235" customWidth="true"/>
    <col min="14853" max="15104" width="9" style="235"/>
    <col min="15105" max="15105" width="39" style="235" customWidth="true"/>
    <col min="15106" max="15107" width="24.25" style="235" customWidth="true"/>
    <col min="15108" max="15108" width="27.875" style="235" customWidth="true"/>
    <col min="15109" max="15360" width="9" style="235"/>
    <col min="15361" max="15361" width="39" style="235" customWidth="true"/>
    <col min="15362" max="15363" width="24.25" style="235" customWidth="true"/>
    <col min="15364" max="15364" width="27.875" style="235" customWidth="true"/>
    <col min="15365" max="15616" width="9" style="235"/>
    <col min="15617" max="15617" width="39" style="235" customWidth="true"/>
    <col min="15618" max="15619" width="24.25" style="235" customWidth="true"/>
    <col min="15620" max="15620" width="27.875" style="235" customWidth="true"/>
    <col min="15621" max="15872" width="9" style="235"/>
    <col min="15873" max="15873" width="39" style="235" customWidth="true"/>
    <col min="15874" max="15875" width="24.25" style="235" customWidth="true"/>
    <col min="15876" max="15876" width="27.875" style="235" customWidth="true"/>
    <col min="15877" max="16128" width="9" style="235"/>
    <col min="16129" max="16129" width="39" style="235" customWidth="true"/>
    <col min="16130" max="16131" width="24.25" style="235" customWidth="true"/>
    <col min="16132" max="16132" width="27.875" style="235" customWidth="true"/>
    <col min="16133" max="16384" width="9" style="235"/>
  </cols>
  <sheetData>
    <row r="1" ht="16.5" customHeight="true" spans="1:1">
      <c r="A1" s="233" t="s">
        <v>103</v>
      </c>
    </row>
    <row r="2" s="233" customFormat="true" ht="21" spans="1:4">
      <c r="A2" s="236" t="s">
        <v>104</v>
      </c>
      <c r="B2" s="236"/>
      <c r="C2" s="236"/>
      <c r="D2" s="236"/>
    </row>
    <row r="3" ht="16.5" customHeight="true" spans="1:4">
      <c r="A3" s="233"/>
      <c r="D3" s="237" t="s">
        <v>2</v>
      </c>
    </row>
    <row r="4" ht="31.5" customHeight="true" spans="1:4">
      <c r="A4" s="238" t="s">
        <v>105</v>
      </c>
      <c r="B4" s="239" t="s">
        <v>85</v>
      </c>
      <c r="C4" s="238" t="s">
        <v>86</v>
      </c>
      <c r="D4" s="238" t="s">
        <v>106</v>
      </c>
    </row>
    <row r="5" ht="18.95" customHeight="true" spans="1:4">
      <c r="A5" s="240" t="s">
        <v>107</v>
      </c>
      <c r="B5" s="241">
        <f>SUM(B6:B21)</f>
        <v>43672</v>
      </c>
      <c r="C5" s="241">
        <f>SUM(C6:C21)</f>
        <v>43509</v>
      </c>
      <c r="D5" s="242">
        <f>SUM(C5)/B5*100</f>
        <v>99.6267631434329</v>
      </c>
    </row>
    <row r="6" ht="18.95" customHeight="true" spans="1:4">
      <c r="A6" s="240" t="s">
        <v>108</v>
      </c>
      <c r="B6" s="240">
        <f>17440+100</f>
        <v>17540</v>
      </c>
      <c r="C6" s="240">
        <v>18838</v>
      </c>
      <c r="D6" s="242">
        <f t="shared" ref="D6:D33" si="0">SUM(C6)/B6*100</f>
        <v>107.400228050171</v>
      </c>
    </row>
    <row r="7" ht="18.95" customHeight="true" spans="1:4">
      <c r="A7" s="240" t="s">
        <v>109</v>
      </c>
      <c r="B7" s="240">
        <v>990</v>
      </c>
      <c r="C7" s="240">
        <v>1034</v>
      </c>
      <c r="D7" s="242">
        <f t="shared" si="0"/>
        <v>104.444444444444</v>
      </c>
    </row>
    <row r="8" ht="18.95" customHeight="true" spans="1:4">
      <c r="A8" s="240" t="s">
        <v>110</v>
      </c>
      <c r="B8" s="240"/>
      <c r="C8" s="240"/>
      <c r="D8" s="242"/>
    </row>
    <row r="9" ht="18.95" customHeight="true" spans="1:4">
      <c r="A9" s="240" t="s">
        <v>111</v>
      </c>
      <c r="B9" s="240">
        <v>2241</v>
      </c>
      <c r="C9" s="240">
        <v>1144</v>
      </c>
      <c r="D9" s="242">
        <f t="shared" si="0"/>
        <v>51.0486390004462</v>
      </c>
    </row>
    <row r="10" ht="18.95" customHeight="true" spans="1:4">
      <c r="A10" s="240" t="s">
        <v>112</v>
      </c>
      <c r="B10" s="240">
        <v>6027</v>
      </c>
      <c r="C10" s="240">
        <v>6420</v>
      </c>
      <c r="D10" s="242">
        <f t="shared" si="0"/>
        <v>106.520657043305</v>
      </c>
    </row>
    <row r="11" ht="18.95" customHeight="true" spans="1:4">
      <c r="A11" s="240" t="s">
        <v>113</v>
      </c>
      <c r="B11" s="240">
        <v>4800</v>
      </c>
      <c r="C11" s="240">
        <v>5453</v>
      </c>
      <c r="D11" s="242">
        <f t="shared" si="0"/>
        <v>113.604166666667</v>
      </c>
    </row>
    <row r="12" ht="18.95" customHeight="true" spans="1:4">
      <c r="A12" s="240" t="s">
        <v>114</v>
      </c>
      <c r="B12" s="240">
        <v>2281</v>
      </c>
      <c r="C12" s="240">
        <v>1700</v>
      </c>
      <c r="D12" s="242">
        <f t="shared" si="0"/>
        <v>74.5287154756686</v>
      </c>
    </row>
    <row r="13" ht="18.95" customHeight="true" spans="1:4">
      <c r="A13" s="240" t="s">
        <v>115</v>
      </c>
      <c r="B13" s="240">
        <v>1943</v>
      </c>
      <c r="C13" s="240">
        <v>2000</v>
      </c>
      <c r="D13" s="242">
        <f t="shared" si="0"/>
        <v>102.933607822954</v>
      </c>
    </row>
    <row r="14" ht="18.95" customHeight="true" spans="1:4">
      <c r="A14" s="240" t="s">
        <v>116</v>
      </c>
      <c r="B14" s="240">
        <v>4276</v>
      </c>
      <c r="C14" s="240">
        <v>3500</v>
      </c>
      <c r="D14" s="242">
        <f t="shared" si="0"/>
        <v>81.8521983161833</v>
      </c>
    </row>
    <row r="15" ht="18.95" customHeight="true" spans="1:4">
      <c r="A15" s="240" t="s">
        <v>117</v>
      </c>
      <c r="B15" s="240">
        <v>467</v>
      </c>
      <c r="C15" s="240">
        <v>500</v>
      </c>
      <c r="D15" s="242">
        <f t="shared" si="0"/>
        <v>107.066381156317</v>
      </c>
    </row>
    <row r="16" ht="18.95" customHeight="true" spans="1:4">
      <c r="A16" s="240" t="s">
        <v>118</v>
      </c>
      <c r="B16" s="240">
        <v>1029</v>
      </c>
      <c r="C16" s="240">
        <v>1100</v>
      </c>
      <c r="D16" s="242">
        <f t="shared" si="0"/>
        <v>106.89990281827</v>
      </c>
    </row>
    <row r="17" ht="18.95" customHeight="true" spans="1:4">
      <c r="A17" s="240" t="s">
        <v>119</v>
      </c>
      <c r="B17" s="240">
        <v>91</v>
      </c>
      <c r="C17" s="240">
        <v>100</v>
      </c>
      <c r="D17" s="242">
        <f t="shared" si="0"/>
        <v>109.89010989011</v>
      </c>
    </row>
    <row r="18" ht="18.95" customHeight="true" spans="1:4">
      <c r="A18" s="240" t="s">
        <v>120</v>
      </c>
      <c r="B18" s="240">
        <v>1462</v>
      </c>
      <c r="C18" s="240">
        <v>1170</v>
      </c>
      <c r="D18" s="242">
        <f t="shared" si="0"/>
        <v>80.0273597811218</v>
      </c>
    </row>
    <row r="19" ht="18.95" customHeight="true" spans="1:4">
      <c r="A19" s="240" t="s">
        <v>121</v>
      </c>
      <c r="B19" s="240"/>
      <c r="C19" s="240"/>
      <c r="D19" s="242"/>
    </row>
    <row r="20" ht="18.95" customHeight="true" spans="1:4">
      <c r="A20" s="240" t="s">
        <v>122</v>
      </c>
      <c r="B20" s="240">
        <v>525</v>
      </c>
      <c r="C20" s="240">
        <v>550</v>
      </c>
      <c r="D20" s="242">
        <f t="shared" si="0"/>
        <v>104.761904761905</v>
      </c>
    </row>
    <row r="21" ht="18.95" customHeight="true" spans="1:4">
      <c r="A21" s="240" t="s">
        <v>123</v>
      </c>
      <c r="B21" s="240"/>
      <c r="C21" s="240"/>
      <c r="D21" s="242"/>
    </row>
    <row r="22" ht="18.95" customHeight="true" spans="1:4">
      <c r="A22" s="240" t="s">
        <v>124</v>
      </c>
      <c r="B22" s="241">
        <f>SUM(B23:B30)</f>
        <v>15653</v>
      </c>
      <c r="C22" s="241">
        <f>SUM(C23:C30)</f>
        <v>15900</v>
      </c>
      <c r="D22" s="242">
        <f t="shared" si="0"/>
        <v>101.577972273686</v>
      </c>
    </row>
    <row r="23" ht="18.95" customHeight="true" spans="1:4">
      <c r="A23" s="240" t="s">
        <v>125</v>
      </c>
      <c r="B23" s="240">
        <v>3751</v>
      </c>
      <c r="C23" s="240">
        <v>4100</v>
      </c>
      <c r="D23" s="242">
        <f t="shared" si="0"/>
        <v>109.30418555052</v>
      </c>
    </row>
    <row r="24" ht="18.95" customHeight="true" spans="1:4">
      <c r="A24" s="240" t="s">
        <v>126</v>
      </c>
      <c r="B24" s="240">
        <v>3066</v>
      </c>
      <c r="C24" s="240">
        <v>6070</v>
      </c>
      <c r="D24" s="242">
        <f t="shared" si="0"/>
        <v>197.977821265493</v>
      </c>
    </row>
    <row r="25" ht="18.95" customHeight="true" spans="1:4">
      <c r="A25" s="240" t="s">
        <v>127</v>
      </c>
      <c r="B25" s="240">
        <v>3193</v>
      </c>
      <c r="C25" s="240">
        <v>3500</v>
      </c>
      <c r="D25" s="242">
        <f t="shared" si="0"/>
        <v>109.614782336361</v>
      </c>
    </row>
    <row r="26" ht="18.95" customHeight="true" spans="1:4">
      <c r="A26" s="240" t="s">
        <v>128</v>
      </c>
      <c r="B26" s="240"/>
      <c r="C26" s="240"/>
      <c r="D26" s="242"/>
    </row>
    <row r="27" ht="18.95" customHeight="true" spans="1:4">
      <c r="A27" s="240" t="s">
        <v>129</v>
      </c>
      <c r="B27" s="240">
        <v>5406</v>
      </c>
      <c r="C27" s="240">
        <v>2000</v>
      </c>
      <c r="D27" s="242">
        <f t="shared" si="0"/>
        <v>36.9959304476508</v>
      </c>
    </row>
    <row r="28" ht="18.95" customHeight="true" spans="1:4">
      <c r="A28" s="240" t="s">
        <v>130</v>
      </c>
      <c r="B28" s="240">
        <v>43</v>
      </c>
      <c r="C28" s="240">
        <v>40</v>
      </c>
      <c r="D28" s="242">
        <f t="shared" si="0"/>
        <v>93.0232558139535</v>
      </c>
    </row>
    <row r="29" s="234" customFormat="true" ht="18.95" customHeight="true" spans="1:4">
      <c r="A29" s="240" t="s">
        <v>131</v>
      </c>
      <c r="B29" s="243">
        <v>194</v>
      </c>
      <c r="C29" s="243">
        <v>190</v>
      </c>
      <c r="D29" s="242">
        <f t="shared" si="0"/>
        <v>97.9381443298969</v>
      </c>
    </row>
    <row r="30" s="234" customFormat="true" ht="18.95" customHeight="true" spans="1:4">
      <c r="A30" s="240" t="s">
        <v>132</v>
      </c>
      <c r="B30" s="243"/>
      <c r="C30" s="243"/>
      <c r="D30" s="242"/>
    </row>
    <row r="31" s="234" customFormat="true" ht="18.95" customHeight="true" spans="1:4">
      <c r="A31" s="240" t="s">
        <v>84</v>
      </c>
      <c r="B31" s="243"/>
      <c r="C31" s="243"/>
      <c r="D31" s="242"/>
    </row>
    <row r="32" ht="18.95" customHeight="true" spans="1:4">
      <c r="A32" s="240" t="s">
        <v>84</v>
      </c>
      <c r="B32" s="240"/>
      <c r="C32" s="240"/>
      <c r="D32" s="242"/>
    </row>
    <row r="33" ht="18.95" customHeight="true" spans="1:4">
      <c r="A33" s="244" t="s">
        <v>45</v>
      </c>
      <c r="B33" s="241">
        <f>B5+B22</f>
        <v>59325</v>
      </c>
      <c r="C33" s="241">
        <f>C5+C22</f>
        <v>59409</v>
      </c>
      <c r="D33" s="242">
        <f t="shared" si="0"/>
        <v>100.141592920354</v>
      </c>
    </row>
  </sheetData>
  <mergeCells count="1">
    <mergeCell ref="A2:D2"/>
  </mergeCells>
  <printOptions horizontalCentered="true"/>
  <pageMargins left="0.471527777777778" right="0.471527777777778" top="0.393055555555556" bottom="0.393055555555556" header="0" footer="0"/>
  <pageSetup paperSize="9" scale="80" orientation="landscape"/>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16"/>
  <sheetViews>
    <sheetView zoomScale="115" zoomScaleNormal="115" topLeftCell="A83" workbookViewId="0">
      <selection activeCell="C933" sqref="A1:E1312"/>
    </sheetView>
  </sheetViews>
  <sheetFormatPr defaultColWidth="21.625" defaultRowHeight="12.75" customHeight="true" outlineLevelCol="6"/>
  <cols>
    <col min="1" max="1" width="27.375" style="129" customWidth="true"/>
    <col min="2" max="2" width="16.625" style="129" hidden="true" customWidth="true"/>
    <col min="3" max="6" width="15.5" style="129" customWidth="true"/>
    <col min="7" max="7" width="17.875" style="199" customWidth="true"/>
    <col min="8" max="256" width="21.625" style="129"/>
    <col min="257" max="257" width="27.375" style="129" customWidth="true"/>
    <col min="258" max="258" width="21.625" style="129" hidden="true" customWidth="true"/>
    <col min="259" max="262" width="15.5" style="129" customWidth="true"/>
    <col min="263" max="263" width="17.875" style="129" customWidth="true"/>
    <col min="264" max="512" width="21.625" style="129"/>
    <col min="513" max="513" width="27.375" style="129" customWidth="true"/>
    <col min="514" max="514" width="21.625" style="129" hidden="true" customWidth="true"/>
    <col min="515" max="518" width="15.5" style="129" customWidth="true"/>
    <col min="519" max="519" width="17.875" style="129" customWidth="true"/>
    <col min="520" max="768" width="21.625" style="129"/>
    <col min="769" max="769" width="27.375" style="129" customWidth="true"/>
    <col min="770" max="770" width="21.625" style="129" hidden="true" customWidth="true"/>
    <col min="771" max="774" width="15.5" style="129" customWidth="true"/>
    <col min="775" max="775" width="17.875" style="129" customWidth="true"/>
    <col min="776" max="1024" width="21.625" style="129"/>
    <col min="1025" max="1025" width="27.375" style="129" customWidth="true"/>
    <col min="1026" max="1026" width="21.625" style="129" hidden="true" customWidth="true"/>
    <col min="1027" max="1030" width="15.5" style="129" customWidth="true"/>
    <col min="1031" max="1031" width="17.875" style="129" customWidth="true"/>
    <col min="1032" max="1280" width="21.625" style="129"/>
    <col min="1281" max="1281" width="27.375" style="129" customWidth="true"/>
    <col min="1282" max="1282" width="21.625" style="129" hidden="true" customWidth="true"/>
    <col min="1283" max="1286" width="15.5" style="129" customWidth="true"/>
    <col min="1287" max="1287" width="17.875" style="129" customWidth="true"/>
    <col min="1288" max="1536" width="21.625" style="129"/>
    <col min="1537" max="1537" width="27.375" style="129" customWidth="true"/>
    <col min="1538" max="1538" width="21.625" style="129" hidden="true" customWidth="true"/>
    <col min="1539" max="1542" width="15.5" style="129" customWidth="true"/>
    <col min="1543" max="1543" width="17.875" style="129" customWidth="true"/>
    <col min="1544" max="1792" width="21.625" style="129"/>
    <col min="1793" max="1793" width="27.375" style="129" customWidth="true"/>
    <col min="1794" max="1794" width="21.625" style="129" hidden="true" customWidth="true"/>
    <col min="1795" max="1798" width="15.5" style="129" customWidth="true"/>
    <col min="1799" max="1799" width="17.875" style="129" customWidth="true"/>
    <col min="1800" max="2048" width="21.625" style="129"/>
    <col min="2049" max="2049" width="27.375" style="129" customWidth="true"/>
    <col min="2050" max="2050" width="21.625" style="129" hidden="true" customWidth="true"/>
    <col min="2051" max="2054" width="15.5" style="129" customWidth="true"/>
    <col min="2055" max="2055" width="17.875" style="129" customWidth="true"/>
    <col min="2056" max="2304" width="21.625" style="129"/>
    <col min="2305" max="2305" width="27.375" style="129" customWidth="true"/>
    <col min="2306" max="2306" width="21.625" style="129" hidden="true" customWidth="true"/>
    <col min="2307" max="2310" width="15.5" style="129" customWidth="true"/>
    <col min="2311" max="2311" width="17.875" style="129" customWidth="true"/>
    <col min="2312" max="2560" width="21.625" style="129"/>
    <col min="2561" max="2561" width="27.375" style="129" customWidth="true"/>
    <col min="2562" max="2562" width="21.625" style="129" hidden="true" customWidth="true"/>
    <col min="2563" max="2566" width="15.5" style="129" customWidth="true"/>
    <col min="2567" max="2567" width="17.875" style="129" customWidth="true"/>
    <col min="2568" max="2816" width="21.625" style="129"/>
    <col min="2817" max="2817" width="27.375" style="129" customWidth="true"/>
    <col min="2818" max="2818" width="21.625" style="129" hidden="true" customWidth="true"/>
    <col min="2819" max="2822" width="15.5" style="129" customWidth="true"/>
    <col min="2823" max="2823" width="17.875" style="129" customWidth="true"/>
    <col min="2824" max="3072" width="21.625" style="129"/>
    <col min="3073" max="3073" width="27.375" style="129" customWidth="true"/>
    <col min="3074" max="3074" width="21.625" style="129" hidden="true" customWidth="true"/>
    <col min="3075" max="3078" width="15.5" style="129" customWidth="true"/>
    <col min="3079" max="3079" width="17.875" style="129" customWidth="true"/>
    <col min="3080" max="3328" width="21.625" style="129"/>
    <col min="3329" max="3329" width="27.375" style="129" customWidth="true"/>
    <col min="3330" max="3330" width="21.625" style="129" hidden="true" customWidth="true"/>
    <col min="3331" max="3334" width="15.5" style="129" customWidth="true"/>
    <col min="3335" max="3335" width="17.875" style="129" customWidth="true"/>
    <col min="3336" max="3584" width="21.625" style="129"/>
    <col min="3585" max="3585" width="27.375" style="129" customWidth="true"/>
    <col min="3586" max="3586" width="21.625" style="129" hidden="true" customWidth="true"/>
    <col min="3587" max="3590" width="15.5" style="129" customWidth="true"/>
    <col min="3591" max="3591" width="17.875" style="129" customWidth="true"/>
    <col min="3592" max="3840" width="21.625" style="129"/>
    <col min="3841" max="3841" width="27.375" style="129" customWidth="true"/>
    <col min="3842" max="3842" width="21.625" style="129" hidden="true" customWidth="true"/>
    <col min="3843" max="3846" width="15.5" style="129" customWidth="true"/>
    <col min="3847" max="3847" width="17.875" style="129" customWidth="true"/>
    <col min="3848" max="4096" width="21.625" style="129"/>
    <col min="4097" max="4097" width="27.375" style="129" customWidth="true"/>
    <col min="4098" max="4098" width="21.625" style="129" hidden="true" customWidth="true"/>
    <col min="4099" max="4102" width="15.5" style="129" customWidth="true"/>
    <col min="4103" max="4103" width="17.875" style="129" customWidth="true"/>
    <col min="4104" max="4352" width="21.625" style="129"/>
    <col min="4353" max="4353" width="27.375" style="129" customWidth="true"/>
    <col min="4354" max="4354" width="21.625" style="129" hidden="true" customWidth="true"/>
    <col min="4355" max="4358" width="15.5" style="129" customWidth="true"/>
    <col min="4359" max="4359" width="17.875" style="129" customWidth="true"/>
    <col min="4360" max="4608" width="21.625" style="129"/>
    <col min="4609" max="4609" width="27.375" style="129" customWidth="true"/>
    <col min="4610" max="4610" width="21.625" style="129" hidden="true" customWidth="true"/>
    <col min="4611" max="4614" width="15.5" style="129" customWidth="true"/>
    <col min="4615" max="4615" width="17.875" style="129" customWidth="true"/>
    <col min="4616" max="4864" width="21.625" style="129"/>
    <col min="4865" max="4865" width="27.375" style="129" customWidth="true"/>
    <col min="4866" max="4866" width="21.625" style="129" hidden="true" customWidth="true"/>
    <col min="4867" max="4870" width="15.5" style="129" customWidth="true"/>
    <col min="4871" max="4871" width="17.875" style="129" customWidth="true"/>
    <col min="4872" max="5120" width="21.625" style="129"/>
    <col min="5121" max="5121" width="27.375" style="129" customWidth="true"/>
    <col min="5122" max="5122" width="21.625" style="129" hidden="true" customWidth="true"/>
    <col min="5123" max="5126" width="15.5" style="129" customWidth="true"/>
    <col min="5127" max="5127" width="17.875" style="129" customWidth="true"/>
    <col min="5128" max="5376" width="21.625" style="129"/>
    <col min="5377" max="5377" width="27.375" style="129" customWidth="true"/>
    <col min="5378" max="5378" width="21.625" style="129" hidden="true" customWidth="true"/>
    <col min="5379" max="5382" width="15.5" style="129" customWidth="true"/>
    <col min="5383" max="5383" width="17.875" style="129" customWidth="true"/>
    <col min="5384" max="5632" width="21.625" style="129"/>
    <col min="5633" max="5633" width="27.375" style="129" customWidth="true"/>
    <col min="5634" max="5634" width="21.625" style="129" hidden="true" customWidth="true"/>
    <col min="5635" max="5638" width="15.5" style="129" customWidth="true"/>
    <col min="5639" max="5639" width="17.875" style="129" customWidth="true"/>
    <col min="5640" max="5888" width="21.625" style="129"/>
    <col min="5889" max="5889" width="27.375" style="129" customWidth="true"/>
    <col min="5890" max="5890" width="21.625" style="129" hidden="true" customWidth="true"/>
    <col min="5891" max="5894" width="15.5" style="129" customWidth="true"/>
    <col min="5895" max="5895" width="17.875" style="129" customWidth="true"/>
    <col min="5896" max="6144" width="21.625" style="129"/>
    <col min="6145" max="6145" width="27.375" style="129" customWidth="true"/>
    <col min="6146" max="6146" width="21.625" style="129" hidden="true" customWidth="true"/>
    <col min="6147" max="6150" width="15.5" style="129" customWidth="true"/>
    <col min="6151" max="6151" width="17.875" style="129" customWidth="true"/>
    <col min="6152" max="6400" width="21.625" style="129"/>
    <col min="6401" max="6401" width="27.375" style="129" customWidth="true"/>
    <col min="6402" max="6402" width="21.625" style="129" hidden="true" customWidth="true"/>
    <col min="6403" max="6406" width="15.5" style="129" customWidth="true"/>
    <col min="6407" max="6407" width="17.875" style="129" customWidth="true"/>
    <col min="6408" max="6656" width="21.625" style="129"/>
    <col min="6657" max="6657" width="27.375" style="129" customWidth="true"/>
    <col min="6658" max="6658" width="21.625" style="129" hidden="true" customWidth="true"/>
    <col min="6659" max="6662" width="15.5" style="129" customWidth="true"/>
    <col min="6663" max="6663" width="17.875" style="129" customWidth="true"/>
    <col min="6664" max="6912" width="21.625" style="129"/>
    <col min="6913" max="6913" width="27.375" style="129" customWidth="true"/>
    <col min="6914" max="6914" width="21.625" style="129" hidden="true" customWidth="true"/>
    <col min="6915" max="6918" width="15.5" style="129" customWidth="true"/>
    <col min="6919" max="6919" width="17.875" style="129" customWidth="true"/>
    <col min="6920" max="7168" width="21.625" style="129"/>
    <col min="7169" max="7169" width="27.375" style="129" customWidth="true"/>
    <col min="7170" max="7170" width="21.625" style="129" hidden="true" customWidth="true"/>
    <col min="7171" max="7174" width="15.5" style="129" customWidth="true"/>
    <col min="7175" max="7175" width="17.875" style="129" customWidth="true"/>
    <col min="7176" max="7424" width="21.625" style="129"/>
    <col min="7425" max="7425" width="27.375" style="129" customWidth="true"/>
    <col min="7426" max="7426" width="21.625" style="129" hidden="true" customWidth="true"/>
    <col min="7427" max="7430" width="15.5" style="129" customWidth="true"/>
    <col min="7431" max="7431" width="17.875" style="129" customWidth="true"/>
    <col min="7432" max="7680" width="21.625" style="129"/>
    <col min="7681" max="7681" width="27.375" style="129" customWidth="true"/>
    <col min="7682" max="7682" width="21.625" style="129" hidden="true" customWidth="true"/>
    <col min="7683" max="7686" width="15.5" style="129" customWidth="true"/>
    <col min="7687" max="7687" width="17.875" style="129" customWidth="true"/>
    <col min="7688" max="7936" width="21.625" style="129"/>
    <col min="7937" max="7937" width="27.375" style="129" customWidth="true"/>
    <col min="7938" max="7938" width="21.625" style="129" hidden="true" customWidth="true"/>
    <col min="7939" max="7942" width="15.5" style="129" customWidth="true"/>
    <col min="7943" max="7943" width="17.875" style="129" customWidth="true"/>
    <col min="7944" max="8192" width="21.625" style="129"/>
    <col min="8193" max="8193" width="27.375" style="129" customWidth="true"/>
    <col min="8194" max="8194" width="21.625" style="129" hidden="true" customWidth="true"/>
    <col min="8195" max="8198" width="15.5" style="129" customWidth="true"/>
    <col min="8199" max="8199" width="17.875" style="129" customWidth="true"/>
    <col min="8200" max="8448" width="21.625" style="129"/>
    <col min="8449" max="8449" width="27.375" style="129" customWidth="true"/>
    <col min="8450" max="8450" width="21.625" style="129" hidden="true" customWidth="true"/>
    <col min="8451" max="8454" width="15.5" style="129" customWidth="true"/>
    <col min="8455" max="8455" width="17.875" style="129" customWidth="true"/>
    <col min="8456" max="8704" width="21.625" style="129"/>
    <col min="8705" max="8705" width="27.375" style="129" customWidth="true"/>
    <col min="8706" max="8706" width="21.625" style="129" hidden="true" customWidth="true"/>
    <col min="8707" max="8710" width="15.5" style="129" customWidth="true"/>
    <col min="8711" max="8711" width="17.875" style="129" customWidth="true"/>
    <col min="8712" max="8960" width="21.625" style="129"/>
    <col min="8961" max="8961" width="27.375" style="129" customWidth="true"/>
    <col min="8962" max="8962" width="21.625" style="129" hidden="true" customWidth="true"/>
    <col min="8963" max="8966" width="15.5" style="129" customWidth="true"/>
    <col min="8967" max="8967" width="17.875" style="129" customWidth="true"/>
    <col min="8968" max="9216" width="21.625" style="129"/>
    <col min="9217" max="9217" width="27.375" style="129" customWidth="true"/>
    <col min="9218" max="9218" width="21.625" style="129" hidden="true" customWidth="true"/>
    <col min="9219" max="9222" width="15.5" style="129" customWidth="true"/>
    <col min="9223" max="9223" width="17.875" style="129" customWidth="true"/>
    <col min="9224" max="9472" width="21.625" style="129"/>
    <col min="9473" max="9473" width="27.375" style="129" customWidth="true"/>
    <col min="9474" max="9474" width="21.625" style="129" hidden="true" customWidth="true"/>
    <col min="9475" max="9478" width="15.5" style="129" customWidth="true"/>
    <col min="9479" max="9479" width="17.875" style="129" customWidth="true"/>
    <col min="9480" max="9728" width="21.625" style="129"/>
    <col min="9729" max="9729" width="27.375" style="129" customWidth="true"/>
    <col min="9730" max="9730" width="21.625" style="129" hidden="true" customWidth="true"/>
    <col min="9731" max="9734" width="15.5" style="129" customWidth="true"/>
    <col min="9735" max="9735" width="17.875" style="129" customWidth="true"/>
    <col min="9736" max="9984" width="21.625" style="129"/>
    <col min="9985" max="9985" width="27.375" style="129" customWidth="true"/>
    <col min="9986" max="9986" width="21.625" style="129" hidden="true" customWidth="true"/>
    <col min="9987" max="9990" width="15.5" style="129" customWidth="true"/>
    <col min="9991" max="9991" width="17.875" style="129" customWidth="true"/>
    <col min="9992" max="10240" width="21.625" style="129"/>
    <col min="10241" max="10241" width="27.375" style="129" customWidth="true"/>
    <col min="10242" max="10242" width="21.625" style="129" hidden="true" customWidth="true"/>
    <col min="10243" max="10246" width="15.5" style="129" customWidth="true"/>
    <col min="10247" max="10247" width="17.875" style="129" customWidth="true"/>
    <col min="10248" max="10496" width="21.625" style="129"/>
    <col min="10497" max="10497" width="27.375" style="129" customWidth="true"/>
    <col min="10498" max="10498" width="21.625" style="129" hidden="true" customWidth="true"/>
    <col min="10499" max="10502" width="15.5" style="129" customWidth="true"/>
    <col min="10503" max="10503" width="17.875" style="129" customWidth="true"/>
    <col min="10504" max="10752" width="21.625" style="129"/>
    <col min="10753" max="10753" width="27.375" style="129" customWidth="true"/>
    <col min="10754" max="10754" width="21.625" style="129" hidden="true" customWidth="true"/>
    <col min="10755" max="10758" width="15.5" style="129" customWidth="true"/>
    <col min="10759" max="10759" width="17.875" style="129" customWidth="true"/>
    <col min="10760" max="11008" width="21.625" style="129"/>
    <col min="11009" max="11009" width="27.375" style="129" customWidth="true"/>
    <col min="11010" max="11010" width="21.625" style="129" hidden="true" customWidth="true"/>
    <col min="11011" max="11014" width="15.5" style="129" customWidth="true"/>
    <col min="11015" max="11015" width="17.875" style="129" customWidth="true"/>
    <col min="11016" max="11264" width="21.625" style="129"/>
    <col min="11265" max="11265" width="27.375" style="129" customWidth="true"/>
    <col min="11266" max="11266" width="21.625" style="129" hidden="true" customWidth="true"/>
    <col min="11267" max="11270" width="15.5" style="129" customWidth="true"/>
    <col min="11271" max="11271" width="17.875" style="129" customWidth="true"/>
    <col min="11272" max="11520" width="21.625" style="129"/>
    <col min="11521" max="11521" width="27.375" style="129" customWidth="true"/>
    <col min="11522" max="11522" width="21.625" style="129" hidden="true" customWidth="true"/>
    <col min="11523" max="11526" width="15.5" style="129" customWidth="true"/>
    <col min="11527" max="11527" width="17.875" style="129" customWidth="true"/>
    <col min="11528" max="11776" width="21.625" style="129"/>
    <col min="11777" max="11777" width="27.375" style="129" customWidth="true"/>
    <col min="11778" max="11778" width="21.625" style="129" hidden="true" customWidth="true"/>
    <col min="11779" max="11782" width="15.5" style="129" customWidth="true"/>
    <col min="11783" max="11783" width="17.875" style="129" customWidth="true"/>
    <col min="11784" max="12032" width="21.625" style="129"/>
    <col min="12033" max="12033" width="27.375" style="129" customWidth="true"/>
    <col min="12034" max="12034" width="21.625" style="129" hidden="true" customWidth="true"/>
    <col min="12035" max="12038" width="15.5" style="129" customWidth="true"/>
    <col min="12039" max="12039" width="17.875" style="129" customWidth="true"/>
    <col min="12040" max="12288" width="21.625" style="129"/>
    <col min="12289" max="12289" width="27.375" style="129" customWidth="true"/>
    <col min="12290" max="12290" width="21.625" style="129" hidden="true" customWidth="true"/>
    <col min="12291" max="12294" width="15.5" style="129" customWidth="true"/>
    <col min="12295" max="12295" width="17.875" style="129" customWidth="true"/>
    <col min="12296" max="12544" width="21.625" style="129"/>
    <col min="12545" max="12545" width="27.375" style="129" customWidth="true"/>
    <col min="12546" max="12546" width="21.625" style="129" hidden="true" customWidth="true"/>
    <col min="12547" max="12550" width="15.5" style="129" customWidth="true"/>
    <col min="12551" max="12551" width="17.875" style="129" customWidth="true"/>
    <col min="12552" max="12800" width="21.625" style="129"/>
    <col min="12801" max="12801" width="27.375" style="129" customWidth="true"/>
    <col min="12802" max="12802" width="21.625" style="129" hidden="true" customWidth="true"/>
    <col min="12803" max="12806" width="15.5" style="129" customWidth="true"/>
    <col min="12807" max="12807" width="17.875" style="129" customWidth="true"/>
    <col min="12808" max="13056" width="21.625" style="129"/>
    <col min="13057" max="13057" width="27.375" style="129" customWidth="true"/>
    <col min="13058" max="13058" width="21.625" style="129" hidden="true" customWidth="true"/>
    <col min="13059" max="13062" width="15.5" style="129" customWidth="true"/>
    <col min="13063" max="13063" width="17.875" style="129" customWidth="true"/>
    <col min="13064" max="13312" width="21.625" style="129"/>
    <col min="13313" max="13313" width="27.375" style="129" customWidth="true"/>
    <col min="13314" max="13314" width="21.625" style="129" hidden="true" customWidth="true"/>
    <col min="13315" max="13318" width="15.5" style="129" customWidth="true"/>
    <col min="13319" max="13319" width="17.875" style="129" customWidth="true"/>
    <col min="13320" max="13568" width="21.625" style="129"/>
    <col min="13569" max="13569" width="27.375" style="129" customWidth="true"/>
    <col min="13570" max="13570" width="21.625" style="129" hidden="true" customWidth="true"/>
    <col min="13571" max="13574" width="15.5" style="129" customWidth="true"/>
    <col min="13575" max="13575" width="17.875" style="129" customWidth="true"/>
    <col min="13576" max="13824" width="21.625" style="129"/>
    <col min="13825" max="13825" width="27.375" style="129" customWidth="true"/>
    <col min="13826" max="13826" width="21.625" style="129" hidden="true" customWidth="true"/>
    <col min="13827" max="13830" width="15.5" style="129" customWidth="true"/>
    <col min="13831" max="13831" width="17.875" style="129" customWidth="true"/>
    <col min="13832" max="14080" width="21.625" style="129"/>
    <col min="14081" max="14081" width="27.375" style="129" customWidth="true"/>
    <col min="14082" max="14082" width="21.625" style="129" hidden="true" customWidth="true"/>
    <col min="14083" max="14086" width="15.5" style="129" customWidth="true"/>
    <col min="14087" max="14087" width="17.875" style="129" customWidth="true"/>
    <col min="14088" max="14336" width="21.625" style="129"/>
    <col min="14337" max="14337" width="27.375" style="129" customWidth="true"/>
    <col min="14338" max="14338" width="21.625" style="129" hidden="true" customWidth="true"/>
    <col min="14339" max="14342" width="15.5" style="129" customWidth="true"/>
    <col min="14343" max="14343" width="17.875" style="129" customWidth="true"/>
    <col min="14344" max="14592" width="21.625" style="129"/>
    <col min="14593" max="14593" width="27.375" style="129" customWidth="true"/>
    <col min="14594" max="14594" width="21.625" style="129" hidden="true" customWidth="true"/>
    <col min="14595" max="14598" width="15.5" style="129" customWidth="true"/>
    <col min="14599" max="14599" width="17.875" style="129" customWidth="true"/>
    <col min="14600" max="14848" width="21.625" style="129"/>
    <col min="14849" max="14849" width="27.375" style="129" customWidth="true"/>
    <col min="14850" max="14850" width="21.625" style="129" hidden="true" customWidth="true"/>
    <col min="14851" max="14854" width="15.5" style="129" customWidth="true"/>
    <col min="14855" max="14855" width="17.875" style="129" customWidth="true"/>
    <col min="14856" max="15104" width="21.625" style="129"/>
    <col min="15105" max="15105" width="27.375" style="129" customWidth="true"/>
    <col min="15106" max="15106" width="21.625" style="129" hidden="true" customWidth="true"/>
    <col min="15107" max="15110" width="15.5" style="129" customWidth="true"/>
    <col min="15111" max="15111" width="17.875" style="129" customWidth="true"/>
    <col min="15112" max="15360" width="21.625" style="129"/>
    <col min="15361" max="15361" width="27.375" style="129" customWidth="true"/>
    <col min="15362" max="15362" width="21.625" style="129" hidden="true" customWidth="true"/>
    <col min="15363" max="15366" width="15.5" style="129" customWidth="true"/>
    <col min="15367" max="15367" width="17.875" style="129" customWidth="true"/>
    <col min="15368" max="15616" width="21.625" style="129"/>
    <col min="15617" max="15617" width="27.375" style="129" customWidth="true"/>
    <col min="15618" max="15618" width="21.625" style="129" hidden="true" customWidth="true"/>
    <col min="15619" max="15622" width="15.5" style="129" customWidth="true"/>
    <col min="15623" max="15623" width="17.875" style="129" customWidth="true"/>
    <col min="15624" max="15872" width="21.625" style="129"/>
    <col min="15873" max="15873" width="27.375" style="129" customWidth="true"/>
    <col min="15874" max="15874" width="21.625" style="129" hidden="true" customWidth="true"/>
    <col min="15875" max="15878" width="15.5" style="129" customWidth="true"/>
    <col min="15879" max="15879" width="17.875" style="129" customWidth="true"/>
    <col min="15880" max="16128" width="21.625" style="129"/>
    <col min="16129" max="16129" width="27.375" style="129" customWidth="true"/>
    <col min="16130" max="16130" width="21.625" style="129" hidden="true" customWidth="true"/>
    <col min="16131" max="16134" width="15.5" style="129" customWidth="true"/>
    <col min="16135" max="16135" width="17.875" style="129" customWidth="true"/>
    <col min="16136" max="16384" width="21.625" style="129"/>
  </cols>
  <sheetData>
    <row r="1" customHeight="true" spans="1:5">
      <c r="A1" s="117" t="s">
        <v>133</v>
      </c>
      <c r="E1" s="137" t="s">
        <v>84</v>
      </c>
    </row>
    <row r="2" customHeight="true" spans="1:5">
      <c r="A2" s="95" t="s">
        <v>134</v>
      </c>
      <c r="B2" s="95"/>
      <c r="C2" s="95"/>
      <c r="D2" s="95"/>
      <c r="E2" s="95"/>
    </row>
    <row r="3" customHeight="true" spans="5:5">
      <c r="E3" s="137" t="s">
        <v>2</v>
      </c>
    </row>
    <row r="4" customHeight="true" spans="1:5">
      <c r="A4" s="131" t="s">
        <v>135</v>
      </c>
      <c r="B4" s="132" t="s">
        <v>85</v>
      </c>
      <c r="C4" s="131" t="s">
        <v>86</v>
      </c>
      <c r="D4" s="132" t="s">
        <v>106</v>
      </c>
      <c r="E4" s="131" t="s">
        <v>5</v>
      </c>
    </row>
    <row r="5" customHeight="true" spans="1:7">
      <c r="A5" s="122" t="s">
        <v>136</v>
      </c>
      <c r="B5" s="200">
        <f>B6+B18+B27+B38+B50+B61+B72+B84+B93+B107+B117+B126+B137+B151+B158+B166+B172+B179+B186+B193+B208+B222+B228+B234+B251+B202</f>
        <v>18621</v>
      </c>
      <c r="C5" s="200">
        <f>C6+C18+C27+C38+C50+C61+C72+C84+C93+C107+C117+C126+C137+C151+C158+C166+C172+C179+C186+C193+C208+C222+C228+C234+C251+C202</f>
        <v>17633</v>
      </c>
      <c r="D5" s="122"/>
      <c r="E5" s="122"/>
      <c r="G5" s="210"/>
    </row>
    <row r="6" customHeight="true" spans="1:7">
      <c r="A6" s="201" t="s">
        <v>137</v>
      </c>
      <c r="B6" s="102">
        <f>SUM(B7:B17)</f>
        <v>332</v>
      </c>
      <c r="C6" s="102">
        <f>SUM(C7:C17)</f>
        <v>517</v>
      </c>
      <c r="D6" s="102"/>
      <c r="E6" s="102"/>
      <c r="G6" s="210"/>
    </row>
    <row r="7" customHeight="true" spans="1:7">
      <c r="A7" s="202" t="s">
        <v>138</v>
      </c>
      <c r="B7" s="203">
        <v>218</v>
      </c>
      <c r="C7" s="204">
        <v>395</v>
      </c>
      <c r="D7" s="104"/>
      <c r="E7" s="104"/>
      <c r="G7" s="210"/>
    </row>
    <row r="8" customHeight="true" spans="1:7">
      <c r="A8" s="202" t="s">
        <v>139</v>
      </c>
      <c r="B8" s="203"/>
      <c r="C8" s="205"/>
      <c r="D8" s="104"/>
      <c r="E8" s="104"/>
      <c r="G8" s="211"/>
    </row>
    <row r="9" customHeight="true" spans="1:7">
      <c r="A9" s="206" t="s">
        <v>140</v>
      </c>
      <c r="B9" s="203"/>
      <c r="C9" s="205"/>
      <c r="D9" s="104"/>
      <c r="E9" s="104"/>
      <c r="G9" s="211"/>
    </row>
    <row r="10" customHeight="true" spans="1:7">
      <c r="A10" s="206" t="s">
        <v>141</v>
      </c>
      <c r="B10" s="203">
        <v>24</v>
      </c>
      <c r="C10" s="204">
        <v>25</v>
      </c>
      <c r="D10" s="104"/>
      <c r="E10" s="104"/>
      <c r="G10" s="210"/>
    </row>
    <row r="11" customHeight="true" spans="1:7">
      <c r="A11" s="206" t="s">
        <v>142</v>
      </c>
      <c r="B11" s="203"/>
      <c r="C11" s="205"/>
      <c r="D11" s="104"/>
      <c r="E11" s="104"/>
      <c r="G11" s="211"/>
    </row>
    <row r="12" customHeight="true" spans="1:7">
      <c r="A12" s="104" t="s">
        <v>143</v>
      </c>
      <c r="B12" s="203"/>
      <c r="C12" s="205"/>
      <c r="D12" s="104"/>
      <c r="E12" s="104"/>
      <c r="G12" s="211"/>
    </row>
    <row r="13" customHeight="true" spans="1:7">
      <c r="A13" s="104" t="s">
        <v>144</v>
      </c>
      <c r="B13" s="203"/>
      <c r="C13" s="205"/>
      <c r="D13" s="104"/>
      <c r="E13" s="104"/>
      <c r="G13" s="211"/>
    </row>
    <row r="14" customHeight="true" spans="1:7">
      <c r="A14" s="104" t="s">
        <v>145</v>
      </c>
      <c r="B14" s="203">
        <v>30</v>
      </c>
      <c r="C14" s="204">
        <v>30</v>
      </c>
      <c r="D14" s="104"/>
      <c r="E14" s="104"/>
      <c r="G14" s="210"/>
    </row>
    <row r="15" customHeight="true" spans="1:7">
      <c r="A15" s="104" t="s">
        <v>146</v>
      </c>
      <c r="B15" s="203"/>
      <c r="C15" s="205"/>
      <c r="D15" s="104"/>
      <c r="E15" s="104"/>
      <c r="G15" s="211"/>
    </row>
    <row r="16" customHeight="true" spans="1:7">
      <c r="A16" s="104" t="s">
        <v>147</v>
      </c>
      <c r="B16" s="203">
        <v>37</v>
      </c>
      <c r="C16" s="204">
        <v>41</v>
      </c>
      <c r="D16" s="104"/>
      <c r="E16" s="104"/>
      <c r="G16" s="210"/>
    </row>
    <row r="17" customHeight="true" spans="1:7">
      <c r="A17" s="104" t="s">
        <v>148</v>
      </c>
      <c r="B17" s="203">
        <v>23</v>
      </c>
      <c r="C17" s="204">
        <v>26</v>
      </c>
      <c r="D17" s="104"/>
      <c r="E17" s="104"/>
      <c r="G17" s="210"/>
    </row>
    <row r="18" customHeight="true" spans="1:7">
      <c r="A18" s="201" t="s">
        <v>149</v>
      </c>
      <c r="B18" s="102">
        <f>SUM(B19:B26)</f>
        <v>198</v>
      </c>
      <c r="C18" s="102">
        <f>SUM(C19:C26)</f>
        <v>216</v>
      </c>
      <c r="D18" s="102"/>
      <c r="E18" s="102"/>
      <c r="G18" s="210"/>
    </row>
    <row r="19" customHeight="true" spans="1:7">
      <c r="A19" s="202" t="s">
        <v>138</v>
      </c>
      <c r="B19" s="203">
        <v>143</v>
      </c>
      <c r="C19" s="204">
        <v>151</v>
      </c>
      <c r="D19" s="104"/>
      <c r="E19" s="104"/>
      <c r="G19" s="210"/>
    </row>
    <row r="20" customHeight="true" spans="1:7">
      <c r="A20" s="202" t="s">
        <v>139</v>
      </c>
      <c r="B20" s="203"/>
      <c r="C20" s="205"/>
      <c r="D20" s="104"/>
      <c r="E20" s="104"/>
      <c r="G20" s="211"/>
    </row>
    <row r="21" customHeight="true" spans="1:7">
      <c r="A21" s="206" t="s">
        <v>140</v>
      </c>
      <c r="B21" s="203"/>
      <c r="C21" s="204">
        <v>4</v>
      </c>
      <c r="D21" s="104"/>
      <c r="E21" s="104"/>
      <c r="G21" s="210"/>
    </row>
    <row r="22" customHeight="true" spans="1:7">
      <c r="A22" s="206" t="s">
        <v>150</v>
      </c>
      <c r="B22" s="203">
        <v>21</v>
      </c>
      <c r="C22" s="204">
        <v>23</v>
      </c>
      <c r="D22" s="104"/>
      <c r="E22" s="104"/>
      <c r="G22" s="210"/>
    </row>
    <row r="23" customHeight="true" spans="1:7">
      <c r="A23" s="206" t="s">
        <v>151</v>
      </c>
      <c r="B23" s="203"/>
      <c r="C23" s="205"/>
      <c r="D23" s="104"/>
      <c r="E23" s="104"/>
      <c r="G23" s="211"/>
    </row>
    <row r="24" customHeight="true" spans="1:7">
      <c r="A24" s="206" t="s">
        <v>152</v>
      </c>
      <c r="B24" s="203">
        <v>12</v>
      </c>
      <c r="C24" s="204">
        <v>13</v>
      </c>
      <c r="D24" s="104"/>
      <c r="E24" s="104"/>
      <c r="G24" s="210"/>
    </row>
    <row r="25" customHeight="true" spans="1:7">
      <c r="A25" s="206" t="s">
        <v>147</v>
      </c>
      <c r="B25" s="203">
        <v>22</v>
      </c>
      <c r="C25" s="204">
        <v>25</v>
      </c>
      <c r="D25" s="104"/>
      <c r="E25" s="104"/>
      <c r="G25" s="210"/>
    </row>
    <row r="26" customHeight="true" spans="1:7">
      <c r="A26" s="206" t="s">
        <v>153</v>
      </c>
      <c r="B26" s="203"/>
      <c r="C26" s="205"/>
      <c r="D26" s="104"/>
      <c r="E26" s="104"/>
      <c r="G26" s="211"/>
    </row>
    <row r="27" customHeight="true" spans="1:7">
      <c r="A27" s="201" t="s">
        <v>154</v>
      </c>
      <c r="B27" s="102">
        <f>SUM(B28:B37)</f>
        <v>7100</v>
      </c>
      <c r="C27" s="102">
        <f>SUM(C28:C37)</f>
        <v>5964</v>
      </c>
      <c r="D27" s="102"/>
      <c r="E27" s="102"/>
      <c r="G27" s="210"/>
    </row>
    <row r="28" customHeight="true" spans="1:7">
      <c r="A28" s="202" t="s">
        <v>138</v>
      </c>
      <c r="B28" s="203">
        <v>3396</v>
      </c>
      <c r="C28" s="204">
        <v>3114</v>
      </c>
      <c r="D28" s="104"/>
      <c r="E28" s="104"/>
      <c r="G28" s="210"/>
    </row>
    <row r="29" customHeight="true" spans="1:7">
      <c r="A29" s="202" t="s">
        <v>139</v>
      </c>
      <c r="B29" s="203"/>
      <c r="C29" s="205"/>
      <c r="D29" s="104"/>
      <c r="E29" s="104"/>
      <c r="G29" s="211"/>
    </row>
    <row r="30" customHeight="true" spans="1:7">
      <c r="A30" s="206" t="s">
        <v>140</v>
      </c>
      <c r="B30" s="203"/>
      <c r="C30" s="205"/>
      <c r="D30" s="104"/>
      <c r="E30" s="104"/>
      <c r="G30" s="211"/>
    </row>
    <row r="31" customHeight="true" spans="1:7">
      <c r="A31" s="206" t="s">
        <v>155</v>
      </c>
      <c r="B31" s="203"/>
      <c r="C31" s="205"/>
      <c r="D31" s="104"/>
      <c r="E31" s="104"/>
      <c r="G31" s="211"/>
    </row>
    <row r="32" customHeight="true" spans="1:7">
      <c r="A32" s="206" t="s">
        <v>156</v>
      </c>
      <c r="B32" s="203"/>
      <c r="C32" s="205"/>
      <c r="D32" s="104"/>
      <c r="E32" s="104"/>
      <c r="G32" s="211"/>
    </row>
    <row r="33" customHeight="true" spans="1:7">
      <c r="A33" s="207" t="s">
        <v>157</v>
      </c>
      <c r="B33" s="203">
        <v>36</v>
      </c>
      <c r="C33" s="204">
        <v>66</v>
      </c>
      <c r="D33" s="104"/>
      <c r="E33" s="104"/>
      <c r="G33" s="210"/>
    </row>
    <row r="34" customHeight="true" spans="1:7">
      <c r="A34" s="202" t="s">
        <v>158</v>
      </c>
      <c r="B34" s="203">
        <v>216</v>
      </c>
      <c r="C34" s="204">
        <v>309</v>
      </c>
      <c r="D34" s="104"/>
      <c r="E34" s="104"/>
      <c r="G34" s="210"/>
    </row>
    <row r="35" customHeight="true" spans="1:7">
      <c r="A35" s="206" t="s">
        <v>159</v>
      </c>
      <c r="B35" s="203"/>
      <c r="C35" s="205"/>
      <c r="D35" s="104"/>
      <c r="E35" s="104"/>
      <c r="G35" s="211"/>
    </row>
    <row r="36" customHeight="true" spans="1:7">
      <c r="A36" s="206" t="s">
        <v>147</v>
      </c>
      <c r="B36" s="203">
        <v>1555</v>
      </c>
      <c r="C36" s="204">
        <v>1695</v>
      </c>
      <c r="D36" s="104"/>
      <c r="E36" s="104"/>
      <c r="G36" s="210"/>
    </row>
    <row r="37" customHeight="true" spans="1:7">
      <c r="A37" s="206" t="s">
        <v>160</v>
      </c>
      <c r="B37" s="203">
        <v>1897</v>
      </c>
      <c r="C37" s="204">
        <v>780</v>
      </c>
      <c r="D37" s="104"/>
      <c r="E37" s="104"/>
      <c r="G37" s="210"/>
    </row>
    <row r="38" customHeight="true" spans="1:7">
      <c r="A38" s="201" t="s">
        <v>161</v>
      </c>
      <c r="B38" s="102">
        <f>SUM(B39:B49)</f>
        <v>408</v>
      </c>
      <c r="C38" s="102">
        <f>SUM(C39:C49)</f>
        <v>421</v>
      </c>
      <c r="D38" s="102"/>
      <c r="E38" s="102"/>
      <c r="G38" s="210"/>
    </row>
    <row r="39" customHeight="true" spans="1:7">
      <c r="A39" s="202" t="s">
        <v>138</v>
      </c>
      <c r="B39" s="203">
        <v>199</v>
      </c>
      <c r="C39" s="204">
        <v>206</v>
      </c>
      <c r="D39" s="104"/>
      <c r="E39" s="104"/>
      <c r="G39" s="210"/>
    </row>
    <row r="40" customHeight="true" spans="1:7">
      <c r="A40" s="202" t="s">
        <v>139</v>
      </c>
      <c r="B40" s="203"/>
      <c r="C40" s="205"/>
      <c r="D40" s="104"/>
      <c r="E40" s="104"/>
      <c r="G40" s="211"/>
    </row>
    <row r="41" customHeight="true" spans="1:7">
      <c r="A41" s="206" t="s">
        <v>140</v>
      </c>
      <c r="B41" s="203"/>
      <c r="C41" s="205"/>
      <c r="D41" s="104"/>
      <c r="E41" s="104"/>
      <c r="G41" s="211"/>
    </row>
    <row r="42" customHeight="true" spans="1:7">
      <c r="A42" s="206" t="s">
        <v>162</v>
      </c>
      <c r="B42" s="203"/>
      <c r="C42" s="205"/>
      <c r="D42" s="104"/>
      <c r="E42" s="104"/>
      <c r="G42" s="211"/>
    </row>
    <row r="43" customHeight="true" spans="1:7">
      <c r="A43" s="206" t="s">
        <v>163</v>
      </c>
      <c r="B43" s="203"/>
      <c r="C43" s="205"/>
      <c r="D43" s="104"/>
      <c r="E43" s="104"/>
      <c r="G43" s="211"/>
    </row>
    <row r="44" customHeight="true" spans="1:7">
      <c r="A44" s="202" t="s">
        <v>164</v>
      </c>
      <c r="B44" s="203"/>
      <c r="C44" s="205"/>
      <c r="D44" s="104"/>
      <c r="E44" s="104"/>
      <c r="G44" s="211"/>
    </row>
    <row r="45" customHeight="true" spans="1:7">
      <c r="A45" s="202" t="s">
        <v>165</v>
      </c>
      <c r="B45" s="203"/>
      <c r="C45" s="205"/>
      <c r="D45" s="104"/>
      <c r="E45" s="104"/>
      <c r="G45" s="211"/>
    </row>
    <row r="46" customHeight="true" spans="1:7">
      <c r="A46" s="202" t="s">
        <v>166</v>
      </c>
      <c r="B46" s="203">
        <v>38</v>
      </c>
      <c r="C46" s="204">
        <v>8</v>
      </c>
      <c r="D46" s="104"/>
      <c r="E46" s="104"/>
      <c r="G46" s="210"/>
    </row>
    <row r="47" customHeight="true" spans="1:7">
      <c r="A47" s="202" t="s">
        <v>167</v>
      </c>
      <c r="B47" s="203"/>
      <c r="C47" s="205"/>
      <c r="D47" s="104"/>
      <c r="E47" s="104"/>
      <c r="G47" s="211"/>
    </row>
    <row r="48" customHeight="true" spans="1:7">
      <c r="A48" s="202" t="s">
        <v>147</v>
      </c>
      <c r="B48" s="203">
        <v>167</v>
      </c>
      <c r="C48" s="204">
        <v>199</v>
      </c>
      <c r="D48" s="104"/>
      <c r="E48" s="104"/>
      <c r="G48" s="210"/>
    </row>
    <row r="49" customHeight="true" spans="1:7">
      <c r="A49" s="206" t="s">
        <v>168</v>
      </c>
      <c r="B49" s="203">
        <v>4</v>
      </c>
      <c r="C49" s="204">
        <v>8</v>
      </c>
      <c r="D49" s="104"/>
      <c r="E49" s="104"/>
      <c r="G49" s="210"/>
    </row>
    <row r="50" customHeight="true" spans="1:7">
      <c r="A50" s="208" t="s">
        <v>169</v>
      </c>
      <c r="B50" s="102">
        <f>SUM(B51:B60)</f>
        <v>177</v>
      </c>
      <c r="C50" s="102">
        <f>SUM(C51:C60)</f>
        <v>211</v>
      </c>
      <c r="D50" s="102"/>
      <c r="E50" s="102"/>
      <c r="G50" s="210"/>
    </row>
    <row r="51" customHeight="true" spans="1:7">
      <c r="A51" s="206" t="s">
        <v>138</v>
      </c>
      <c r="B51" s="203">
        <v>114</v>
      </c>
      <c r="C51" s="204">
        <v>146</v>
      </c>
      <c r="D51" s="104"/>
      <c r="E51" s="104"/>
      <c r="G51" s="210"/>
    </row>
    <row r="52" customHeight="true" spans="1:7">
      <c r="A52" s="104" t="s">
        <v>139</v>
      </c>
      <c r="B52" s="203">
        <v>7</v>
      </c>
      <c r="C52" s="204">
        <v>11</v>
      </c>
      <c r="D52" s="104"/>
      <c r="E52" s="104"/>
      <c r="G52" s="210"/>
    </row>
    <row r="53" customHeight="true" spans="1:7">
      <c r="A53" s="202" t="s">
        <v>140</v>
      </c>
      <c r="B53" s="203"/>
      <c r="C53" s="205"/>
      <c r="D53" s="104"/>
      <c r="E53" s="104"/>
      <c r="G53" s="211"/>
    </row>
    <row r="54" customHeight="true" spans="1:7">
      <c r="A54" s="202" t="s">
        <v>170</v>
      </c>
      <c r="B54" s="203"/>
      <c r="C54" s="205"/>
      <c r="D54" s="104"/>
      <c r="E54" s="104"/>
      <c r="G54" s="211"/>
    </row>
    <row r="55" customHeight="true" spans="1:7">
      <c r="A55" s="202" t="s">
        <v>171</v>
      </c>
      <c r="B55" s="203"/>
      <c r="C55" s="205"/>
      <c r="D55" s="104"/>
      <c r="E55" s="104"/>
      <c r="G55" s="211"/>
    </row>
    <row r="56" customHeight="true" spans="1:7">
      <c r="A56" s="206" t="s">
        <v>172</v>
      </c>
      <c r="B56" s="203"/>
      <c r="C56" s="205"/>
      <c r="D56" s="104"/>
      <c r="E56" s="104"/>
      <c r="G56" s="211"/>
    </row>
    <row r="57" customHeight="true" spans="1:7">
      <c r="A57" s="206" t="s">
        <v>173</v>
      </c>
      <c r="B57" s="203">
        <v>3</v>
      </c>
      <c r="C57" s="204">
        <v>10</v>
      </c>
      <c r="D57" s="104"/>
      <c r="E57" s="104"/>
      <c r="G57" s="210"/>
    </row>
    <row r="58" customHeight="true" spans="1:7">
      <c r="A58" s="206" t="s">
        <v>174</v>
      </c>
      <c r="B58" s="203">
        <v>8</v>
      </c>
      <c r="C58" s="205"/>
      <c r="D58" s="104"/>
      <c r="E58" s="104"/>
      <c r="G58" s="211"/>
    </row>
    <row r="59" customHeight="true" spans="1:7">
      <c r="A59" s="202" t="s">
        <v>147</v>
      </c>
      <c r="B59" s="203">
        <v>44</v>
      </c>
      <c r="C59" s="204">
        <v>44</v>
      </c>
      <c r="D59" s="104"/>
      <c r="E59" s="104"/>
      <c r="G59" s="210"/>
    </row>
    <row r="60" customHeight="true" spans="1:7">
      <c r="A60" s="206" t="s">
        <v>175</v>
      </c>
      <c r="B60" s="203">
        <v>1</v>
      </c>
      <c r="C60" s="205"/>
      <c r="D60" s="104"/>
      <c r="E60" s="104"/>
      <c r="G60" s="211"/>
    </row>
    <row r="61" customHeight="true" spans="1:7">
      <c r="A61" s="209" t="s">
        <v>176</v>
      </c>
      <c r="B61" s="102">
        <f>SUM(B62:B71)</f>
        <v>970</v>
      </c>
      <c r="C61" s="102">
        <f>SUM(C62:C71)</f>
        <v>1072</v>
      </c>
      <c r="D61" s="102"/>
      <c r="E61" s="102"/>
      <c r="G61" s="210"/>
    </row>
    <row r="62" customHeight="true" spans="1:7">
      <c r="A62" s="206" t="s">
        <v>138</v>
      </c>
      <c r="B62" s="203">
        <v>288</v>
      </c>
      <c r="C62" s="204">
        <v>342</v>
      </c>
      <c r="D62" s="104"/>
      <c r="E62" s="104"/>
      <c r="G62" s="210"/>
    </row>
    <row r="63" customHeight="true" spans="1:7">
      <c r="A63" s="104" t="s">
        <v>139</v>
      </c>
      <c r="B63" s="203"/>
      <c r="C63" s="205"/>
      <c r="D63" s="104"/>
      <c r="E63" s="104"/>
      <c r="G63" s="211"/>
    </row>
    <row r="64" customHeight="true" spans="1:7">
      <c r="A64" s="104" t="s">
        <v>140</v>
      </c>
      <c r="B64" s="203"/>
      <c r="C64" s="205"/>
      <c r="D64" s="104"/>
      <c r="E64" s="104"/>
      <c r="G64" s="211"/>
    </row>
    <row r="65" customHeight="true" spans="1:7">
      <c r="A65" s="104" t="s">
        <v>177</v>
      </c>
      <c r="B65" s="203">
        <v>5</v>
      </c>
      <c r="C65" s="204">
        <v>60</v>
      </c>
      <c r="D65" s="104"/>
      <c r="E65" s="104"/>
      <c r="G65" s="210"/>
    </row>
    <row r="66" customHeight="true" spans="1:7">
      <c r="A66" s="104" t="s">
        <v>178</v>
      </c>
      <c r="B66" s="203">
        <v>5</v>
      </c>
      <c r="C66" s="204">
        <v>83</v>
      </c>
      <c r="D66" s="104"/>
      <c r="E66" s="104"/>
      <c r="G66" s="210"/>
    </row>
    <row r="67" customHeight="true" spans="1:7">
      <c r="A67" s="104" t="s">
        <v>179</v>
      </c>
      <c r="B67" s="203"/>
      <c r="C67" s="205"/>
      <c r="D67" s="104"/>
      <c r="E67" s="104"/>
      <c r="G67" s="211"/>
    </row>
    <row r="68" customHeight="true" spans="1:7">
      <c r="A68" s="202" t="s">
        <v>180</v>
      </c>
      <c r="B68" s="203">
        <v>53</v>
      </c>
      <c r="C68" s="204">
        <v>46</v>
      </c>
      <c r="D68" s="104"/>
      <c r="E68" s="104"/>
      <c r="G68" s="210"/>
    </row>
    <row r="69" customHeight="true" spans="1:7">
      <c r="A69" s="206" t="s">
        <v>181</v>
      </c>
      <c r="B69" s="203">
        <v>50</v>
      </c>
      <c r="C69" s="205"/>
      <c r="D69" s="104"/>
      <c r="E69" s="104"/>
      <c r="G69" s="211"/>
    </row>
    <row r="70" customHeight="true" spans="1:7">
      <c r="A70" s="206" t="s">
        <v>147</v>
      </c>
      <c r="B70" s="203">
        <v>465</v>
      </c>
      <c r="C70" s="204">
        <v>491</v>
      </c>
      <c r="D70" s="104"/>
      <c r="E70" s="104"/>
      <c r="G70" s="210"/>
    </row>
    <row r="71" customHeight="true" spans="1:7">
      <c r="A71" s="206" t="s">
        <v>182</v>
      </c>
      <c r="B71" s="203">
        <v>104</v>
      </c>
      <c r="C71" s="204">
        <v>50</v>
      </c>
      <c r="D71" s="104"/>
      <c r="E71" s="104"/>
      <c r="G71" s="210"/>
    </row>
    <row r="72" customHeight="true" spans="1:7">
      <c r="A72" s="201" t="s">
        <v>183</v>
      </c>
      <c r="B72" s="102">
        <f>SUM(B73:B83)</f>
        <v>699</v>
      </c>
      <c r="C72" s="102">
        <f>SUM(C73:C83)</f>
        <v>400</v>
      </c>
      <c r="D72" s="102"/>
      <c r="E72" s="102"/>
      <c r="G72" s="210"/>
    </row>
    <row r="73" customHeight="true" spans="1:7">
      <c r="A73" s="202" t="s">
        <v>138</v>
      </c>
      <c r="B73" s="203"/>
      <c r="C73" s="205"/>
      <c r="D73" s="104"/>
      <c r="E73" s="104"/>
      <c r="G73" s="211"/>
    </row>
    <row r="74" customHeight="true" spans="1:7">
      <c r="A74" s="202" t="s">
        <v>139</v>
      </c>
      <c r="B74" s="203"/>
      <c r="C74" s="205"/>
      <c r="D74" s="104"/>
      <c r="E74" s="104"/>
      <c r="G74" s="211"/>
    </row>
    <row r="75" customHeight="true" spans="1:7">
      <c r="A75" s="206" t="s">
        <v>140</v>
      </c>
      <c r="B75" s="203"/>
      <c r="C75" s="205"/>
      <c r="D75" s="104"/>
      <c r="E75" s="104"/>
      <c r="G75" s="211"/>
    </row>
    <row r="76" customHeight="true" spans="1:7">
      <c r="A76" s="206" t="s">
        <v>184</v>
      </c>
      <c r="B76" s="203"/>
      <c r="C76" s="205"/>
      <c r="D76" s="104"/>
      <c r="E76" s="104"/>
      <c r="G76" s="211"/>
    </row>
    <row r="77" customHeight="true" spans="1:7">
      <c r="A77" s="206" t="s">
        <v>185</v>
      </c>
      <c r="B77" s="203"/>
      <c r="C77" s="205"/>
      <c r="D77" s="104"/>
      <c r="E77" s="104"/>
      <c r="G77" s="211"/>
    </row>
    <row r="78" customHeight="true" spans="1:7">
      <c r="A78" s="104" t="s">
        <v>186</v>
      </c>
      <c r="B78" s="203"/>
      <c r="C78" s="205"/>
      <c r="D78" s="104"/>
      <c r="E78" s="104"/>
      <c r="G78" s="211"/>
    </row>
    <row r="79" customHeight="true" spans="1:7">
      <c r="A79" s="202" t="s">
        <v>187</v>
      </c>
      <c r="B79" s="203"/>
      <c r="C79" s="205"/>
      <c r="D79" s="104"/>
      <c r="E79" s="104"/>
      <c r="G79" s="211"/>
    </row>
    <row r="80" customHeight="true" spans="1:7">
      <c r="A80" s="202" t="s">
        <v>188</v>
      </c>
      <c r="B80" s="203"/>
      <c r="C80" s="205"/>
      <c r="D80" s="104"/>
      <c r="E80" s="104"/>
      <c r="G80" s="211"/>
    </row>
    <row r="81" customHeight="true" spans="1:7">
      <c r="A81" s="202" t="s">
        <v>180</v>
      </c>
      <c r="B81" s="203"/>
      <c r="C81" s="205"/>
      <c r="D81" s="104"/>
      <c r="E81" s="104"/>
      <c r="G81" s="211"/>
    </row>
    <row r="82" customHeight="true" spans="1:7">
      <c r="A82" s="206" t="s">
        <v>147</v>
      </c>
      <c r="B82" s="203"/>
      <c r="C82" s="205"/>
      <c r="D82" s="104"/>
      <c r="E82" s="104"/>
      <c r="G82" s="211"/>
    </row>
    <row r="83" customHeight="true" spans="1:7">
      <c r="A83" s="206" t="s">
        <v>189</v>
      </c>
      <c r="B83" s="203">
        <v>699</v>
      </c>
      <c r="C83" s="204">
        <v>400</v>
      </c>
      <c r="D83" s="104"/>
      <c r="E83" s="104"/>
      <c r="G83" s="210"/>
    </row>
    <row r="84" customHeight="true" spans="1:7">
      <c r="A84" s="208" t="s">
        <v>190</v>
      </c>
      <c r="B84" s="102">
        <f>SUM(B85:B92)</f>
        <v>305</v>
      </c>
      <c r="C84" s="102">
        <f>SUM(C85:C92)</f>
        <v>245</v>
      </c>
      <c r="D84" s="102"/>
      <c r="E84" s="102"/>
      <c r="G84" s="210"/>
    </row>
    <row r="85" customHeight="true" spans="1:7">
      <c r="A85" s="202" t="s">
        <v>138</v>
      </c>
      <c r="B85" s="203">
        <v>144</v>
      </c>
      <c r="C85" s="204">
        <v>146</v>
      </c>
      <c r="D85" s="104"/>
      <c r="E85" s="104"/>
      <c r="G85" s="210"/>
    </row>
    <row r="86" customHeight="true" spans="1:7">
      <c r="A86" s="202" t="s">
        <v>139</v>
      </c>
      <c r="B86" s="203">
        <v>1</v>
      </c>
      <c r="C86" s="204">
        <v>2</v>
      </c>
      <c r="D86" s="104"/>
      <c r="E86" s="104"/>
      <c r="G86" s="210"/>
    </row>
    <row r="87" customHeight="true" spans="1:7">
      <c r="A87" s="202" t="s">
        <v>140</v>
      </c>
      <c r="B87" s="203"/>
      <c r="C87" s="205"/>
      <c r="D87" s="104"/>
      <c r="E87" s="104"/>
      <c r="G87" s="211"/>
    </row>
    <row r="88" customHeight="true" spans="1:7">
      <c r="A88" s="212" t="s">
        <v>191</v>
      </c>
      <c r="B88" s="203">
        <v>72</v>
      </c>
      <c r="C88" s="205"/>
      <c r="D88" s="104"/>
      <c r="E88" s="104"/>
      <c r="G88" s="211"/>
    </row>
    <row r="89" customHeight="true" spans="1:7">
      <c r="A89" s="206" t="s">
        <v>192</v>
      </c>
      <c r="B89" s="203"/>
      <c r="C89" s="205"/>
      <c r="D89" s="104"/>
      <c r="E89" s="104"/>
      <c r="G89" s="211"/>
    </row>
    <row r="90" customHeight="true" spans="1:7">
      <c r="A90" s="206" t="s">
        <v>180</v>
      </c>
      <c r="B90" s="203"/>
      <c r="C90" s="205"/>
      <c r="D90" s="104"/>
      <c r="E90" s="104"/>
      <c r="G90" s="211"/>
    </row>
    <row r="91" customHeight="true" spans="1:7">
      <c r="A91" s="206" t="s">
        <v>147</v>
      </c>
      <c r="B91" s="203">
        <v>88</v>
      </c>
      <c r="C91" s="204">
        <v>97</v>
      </c>
      <c r="D91" s="104"/>
      <c r="E91" s="104"/>
      <c r="G91" s="210"/>
    </row>
    <row r="92" customHeight="true" spans="1:7">
      <c r="A92" s="104" t="s">
        <v>193</v>
      </c>
      <c r="B92" s="203"/>
      <c r="C92" s="205"/>
      <c r="D92" s="104"/>
      <c r="E92" s="104"/>
      <c r="G92" s="211"/>
    </row>
    <row r="93" customHeight="true" spans="1:7">
      <c r="A93" s="201" t="s">
        <v>194</v>
      </c>
      <c r="B93" s="102">
        <f>SUM(B94:B106)</f>
        <v>0</v>
      </c>
      <c r="C93" s="102">
        <f>SUM(C94:C106)</f>
        <v>0</v>
      </c>
      <c r="D93" s="102"/>
      <c r="E93" s="102"/>
      <c r="G93" s="211"/>
    </row>
    <row r="94" customHeight="true" spans="1:7">
      <c r="A94" s="202" t="s">
        <v>138</v>
      </c>
      <c r="B94" s="203"/>
      <c r="C94" s="205"/>
      <c r="D94" s="104"/>
      <c r="E94" s="104"/>
      <c r="G94" s="211"/>
    </row>
    <row r="95" customHeight="true" spans="1:7">
      <c r="A95" s="206" t="s">
        <v>139</v>
      </c>
      <c r="B95" s="203"/>
      <c r="C95" s="205"/>
      <c r="D95" s="104"/>
      <c r="E95" s="104"/>
      <c r="G95" s="211"/>
    </row>
    <row r="96" customHeight="true" spans="1:7">
      <c r="A96" s="206" t="s">
        <v>140</v>
      </c>
      <c r="B96" s="203"/>
      <c r="C96" s="205"/>
      <c r="D96" s="104"/>
      <c r="E96" s="104"/>
      <c r="G96" s="211"/>
    </row>
    <row r="97" customHeight="true" spans="1:7">
      <c r="A97" s="206" t="s">
        <v>195</v>
      </c>
      <c r="B97" s="203"/>
      <c r="C97" s="205"/>
      <c r="D97" s="104"/>
      <c r="E97" s="104"/>
      <c r="G97" s="211"/>
    </row>
    <row r="98" customHeight="true" spans="1:7">
      <c r="A98" s="202" t="s">
        <v>196</v>
      </c>
      <c r="B98" s="203"/>
      <c r="C98" s="205"/>
      <c r="D98" s="104"/>
      <c r="E98" s="104"/>
      <c r="G98" s="211"/>
    </row>
    <row r="99" customHeight="true" spans="1:7">
      <c r="A99" s="213" t="s">
        <v>197</v>
      </c>
      <c r="B99" s="203"/>
      <c r="C99" s="205"/>
      <c r="D99" s="104"/>
      <c r="E99" s="104"/>
      <c r="G99" s="211"/>
    </row>
    <row r="100" customHeight="true" spans="1:7">
      <c r="A100" s="202" t="s">
        <v>180</v>
      </c>
      <c r="B100" s="203"/>
      <c r="C100" s="205"/>
      <c r="D100" s="104"/>
      <c r="E100" s="104"/>
      <c r="G100" s="211"/>
    </row>
    <row r="101" customHeight="true" spans="1:7">
      <c r="A101" s="213" t="s">
        <v>198</v>
      </c>
      <c r="B101" s="203"/>
      <c r="C101" s="205"/>
      <c r="D101" s="104"/>
      <c r="E101" s="104"/>
      <c r="G101" s="211"/>
    </row>
    <row r="102" customHeight="true" spans="1:7">
      <c r="A102" s="213" t="s">
        <v>199</v>
      </c>
      <c r="B102" s="203"/>
      <c r="C102" s="205"/>
      <c r="D102" s="104"/>
      <c r="E102" s="104"/>
      <c r="G102" s="211"/>
    </row>
    <row r="103" customHeight="true" spans="1:7">
      <c r="A103" s="213" t="s">
        <v>200</v>
      </c>
      <c r="B103" s="203"/>
      <c r="C103" s="205"/>
      <c r="D103" s="104"/>
      <c r="E103" s="104"/>
      <c r="G103" s="211"/>
    </row>
    <row r="104" customHeight="true" spans="1:7">
      <c r="A104" s="213" t="s">
        <v>201</v>
      </c>
      <c r="B104" s="203"/>
      <c r="C104" s="205"/>
      <c r="D104" s="104"/>
      <c r="E104" s="104"/>
      <c r="G104" s="211"/>
    </row>
    <row r="105" customHeight="true" spans="1:7">
      <c r="A105" s="206" t="s">
        <v>147</v>
      </c>
      <c r="B105" s="203"/>
      <c r="C105" s="205"/>
      <c r="D105" s="104"/>
      <c r="E105" s="104"/>
      <c r="G105" s="211"/>
    </row>
    <row r="106" customHeight="true" spans="1:7">
      <c r="A106" s="206" t="s">
        <v>202</v>
      </c>
      <c r="B106" s="203"/>
      <c r="C106" s="205"/>
      <c r="D106" s="104"/>
      <c r="E106" s="104"/>
      <c r="G106" s="211"/>
    </row>
    <row r="107" customHeight="true" spans="1:7">
      <c r="A107" s="208" t="s">
        <v>203</v>
      </c>
      <c r="B107" s="102">
        <f>SUM(B108:B116)</f>
        <v>0</v>
      </c>
      <c r="C107" s="102">
        <f>SUM(C108:C116)</f>
        <v>1</v>
      </c>
      <c r="D107" s="102"/>
      <c r="E107" s="102"/>
      <c r="G107" s="210"/>
    </row>
    <row r="108" customHeight="true" spans="1:7">
      <c r="A108" s="206" t="s">
        <v>138</v>
      </c>
      <c r="B108" s="203"/>
      <c r="C108" s="205"/>
      <c r="D108" s="104"/>
      <c r="E108" s="104"/>
      <c r="G108" s="211"/>
    </row>
    <row r="109" customHeight="true" spans="1:7">
      <c r="A109" s="202" t="s">
        <v>139</v>
      </c>
      <c r="B109" s="203"/>
      <c r="C109" s="205"/>
      <c r="D109" s="104"/>
      <c r="E109" s="104"/>
      <c r="G109" s="211"/>
    </row>
    <row r="110" customHeight="true" spans="1:7">
      <c r="A110" s="202" t="s">
        <v>140</v>
      </c>
      <c r="B110" s="203"/>
      <c r="C110" s="205"/>
      <c r="D110" s="104"/>
      <c r="E110" s="104"/>
      <c r="G110" s="211"/>
    </row>
    <row r="111" customHeight="true" spans="1:7">
      <c r="A111" s="202" t="s">
        <v>204</v>
      </c>
      <c r="B111" s="203"/>
      <c r="C111" s="205"/>
      <c r="D111" s="104"/>
      <c r="E111" s="104"/>
      <c r="G111" s="211"/>
    </row>
    <row r="112" customHeight="true" spans="1:7">
      <c r="A112" s="206" t="s">
        <v>205</v>
      </c>
      <c r="B112" s="203"/>
      <c r="C112" s="205"/>
      <c r="D112" s="104"/>
      <c r="E112" s="104"/>
      <c r="G112" s="211"/>
    </row>
    <row r="113" customHeight="true" spans="1:7">
      <c r="A113" s="206" t="s">
        <v>206</v>
      </c>
      <c r="B113" s="203"/>
      <c r="C113" s="205"/>
      <c r="D113" s="104"/>
      <c r="E113" s="104"/>
      <c r="G113" s="211"/>
    </row>
    <row r="114" customHeight="true" spans="1:7">
      <c r="A114" s="202" t="s">
        <v>207</v>
      </c>
      <c r="B114" s="203"/>
      <c r="C114" s="204"/>
      <c r="D114" s="104"/>
      <c r="E114" s="104"/>
      <c r="G114" s="211"/>
    </row>
    <row r="115" customHeight="true" spans="1:7">
      <c r="A115" s="212" t="s">
        <v>147</v>
      </c>
      <c r="B115" s="203"/>
      <c r="C115" s="204"/>
      <c r="D115" s="104"/>
      <c r="E115" s="104"/>
      <c r="G115" s="211"/>
    </row>
    <row r="116" customHeight="true" spans="1:7">
      <c r="A116" s="206" t="s">
        <v>208</v>
      </c>
      <c r="B116" s="203"/>
      <c r="C116" s="204">
        <v>1</v>
      </c>
      <c r="D116" s="104"/>
      <c r="E116" s="104"/>
      <c r="G116" s="210"/>
    </row>
    <row r="117" customHeight="true" spans="1:7">
      <c r="A117" s="214" t="s">
        <v>209</v>
      </c>
      <c r="B117" s="102">
        <f>SUM(B118:B125)</f>
        <v>1036</v>
      </c>
      <c r="C117" s="102">
        <f>SUM(C118:C125)</f>
        <v>1012</v>
      </c>
      <c r="D117" s="102">
        <f>SUM(D118:D125)</f>
        <v>0</v>
      </c>
      <c r="E117" s="102"/>
      <c r="G117" s="210"/>
    </row>
    <row r="118" customHeight="true" spans="1:7">
      <c r="A118" s="202" t="s">
        <v>138</v>
      </c>
      <c r="B118" s="203">
        <v>766</v>
      </c>
      <c r="C118" s="204">
        <v>794</v>
      </c>
      <c r="D118" s="104"/>
      <c r="E118" s="104"/>
      <c r="G118" s="210"/>
    </row>
    <row r="119" customHeight="true" spans="1:7">
      <c r="A119" s="202" t="s">
        <v>139</v>
      </c>
      <c r="B119" s="203">
        <v>188</v>
      </c>
      <c r="C119" s="204">
        <v>114</v>
      </c>
      <c r="D119" s="104"/>
      <c r="E119" s="104"/>
      <c r="G119" s="210"/>
    </row>
    <row r="120" customHeight="true" spans="1:7">
      <c r="A120" s="202" t="s">
        <v>140</v>
      </c>
      <c r="B120" s="203"/>
      <c r="C120" s="205"/>
      <c r="D120" s="104"/>
      <c r="E120" s="104"/>
      <c r="G120" s="211"/>
    </row>
    <row r="121" customHeight="true" spans="1:7">
      <c r="A121" s="206" t="s">
        <v>210</v>
      </c>
      <c r="B121" s="203"/>
      <c r="C121" s="205"/>
      <c r="D121" s="104"/>
      <c r="E121" s="104"/>
      <c r="G121" s="211"/>
    </row>
    <row r="122" customHeight="true" spans="1:7">
      <c r="A122" s="206" t="s">
        <v>211</v>
      </c>
      <c r="B122" s="203"/>
      <c r="C122" s="205"/>
      <c r="D122" s="104"/>
      <c r="E122" s="104"/>
      <c r="G122" s="211"/>
    </row>
    <row r="123" customHeight="true" spans="1:7">
      <c r="A123" s="206" t="s">
        <v>212</v>
      </c>
      <c r="B123" s="203"/>
      <c r="C123" s="205"/>
      <c r="D123" s="104"/>
      <c r="E123" s="104"/>
      <c r="G123" s="211"/>
    </row>
    <row r="124" customHeight="true" spans="1:7">
      <c r="A124" s="202" t="s">
        <v>147</v>
      </c>
      <c r="B124" s="203">
        <v>82</v>
      </c>
      <c r="C124" s="204">
        <v>104</v>
      </c>
      <c r="D124" s="104"/>
      <c r="E124" s="104"/>
      <c r="G124" s="210"/>
    </row>
    <row r="125" customHeight="true" spans="1:7">
      <c r="A125" s="202" t="s">
        <v>213</v>
      </c>
      <c r="B125" s="203"/>
      <c r="C125" s="205"/>
      <c r="D125" s="104"/>
      <c r="E125" s="104"/>
      <c r="G125" s="211"/>
    </row>
    <row r="126" customHeight="true" spans="1:7">
      <c r="A126" s="102" t="s">
        <v>214</v>
      </c>
      <c r="B126" s="102">
        <f>SUM(B127:B136)</f>
        <v>724</v>
      </c>
      <c r="C126" s="102">
        <f>SUM(C127:C136)</f>
        <v>704</v>
      </c>
      <c r="D126" s="102"/>
      <c r="E126" s="102"/>
      <c r="G126" s="210"/>
    </row>
    <row r="127" customHeight="true" spans="1:7">
      <c r="A127" s="202" t="s">
        <v>138</v>
      </c>
      <c r="B127" s="203">
        <v>547</v>
      </c>
      <c r="C127" s="204">
        <v>527</v>
      </c>
      <c r="D127" s="104"/>
      <c r="E127" s="104"/>
      <c r="G127" s="210"/>
    </row>
    <row r="128" customHeight="true" spans="1:7">
      <c r="A128" s="202" t="s">
        <v>139</v>
      </c>
      <c r="B128" s="203"/>
      <c r="C128" s="204">
        <v>1</v>
      </c>
      <c r="D128" s="104"/>
      <c r="E128" s="104"/>
      <c r="G128" s="210"/>
    </row>
    <row r="129" customHeight="true" spans="1:7">
      <c r="A129" s="202" t="s">
        <v>140</v>
      </c>
      <c r="B129" s="203"/>
      <c r="C129" s="205"/>
      <c r="D129" s="104"/>
      <c r="E129" s="104"/>
      <c r="G129" s="211"/>
    </row>
    <row r="130" customHeight="true" spans="1:7">
      <c r="A130" s="206" t="s">
        <v>215</v>
      </c>
      <c r="B130" s="203"/>
      <c r="C130" s="205"/>
      <c r="D130" s="104"/>
      <c r="E130" s="104"/>
      <c r="G130" s="211"/>
    </row>
    <row r="131" customHeight="true" spans="1:7">
      <c r="A131" s="206" t="s">
        <v>216</v>
      </c>
      <c r="B131" s="203"/>
      <c r="C131" s="205"/>
      <c r="D131" s="104"/>
      <c r="E131" s="104"/>
      <c r="G131" s="211"/>
    </row>
    <row r="132" customHeight="true" spans="1:7">
      <c r="A132" s="206" t="s">
        <v>217</v>
      </c>
      <c r="B132" s="203"/>
      <c r="C132" s="205"/>
      <c r="D132" s="104"/>
      <c r="E132" s="104"/>
      <c r="G132" s="211"/>
    </row>
    <row r="133" customHeight="true" spans="1:7">
      <c r="A133" s="202" t="s">
        <v>218</v>
      </c>
      <c r="B133" s="203"/>
      <c r="C133" s="205"/>
      <c r="D133" s="104"/>
      <c r="E133" s="104"/>
      <c r="G133" s="211"/>
    </row>
    <row r="134" customHeight="true" spans="1:7">
      <c r="A134" s="202" t="s">
        <v>219</v>
      </c>
      <c r="B134" s="203">
        <v>18</v>
      </c>
      <c r="C134" s="204">
        <v>5</v>
      </c>
      <c r="D134" s="104"/>
      <c r="E134" s="104"/>
      <c r="G134" s="210"/>
    </row>
    <row r="135" customHeight="true" spans="1:7">
      <c r="A135" s="202" t="s">
        <v>147</v>
      </c>
      <c r="B135" s="203">
        <v>159</v>
      </c>
      <c r="C135" s="204">
        <v>171</v>
      </c>
      <c r="D135" s="104"/>
      <c r="E135" s="104"/>
      <c r="G135" s="210"/>
    </row>
    <row r="136" customHeight="true" spans="1:7">
      <c r="A136" s="206" t="s">
        <v>220</v>
      </c>
      <c r="B136" s="203"/>
      <c r="C136" s="205"/>
      <c r="D136" s="104"/>
      <c r="E136" s="104"/>
      <c r="G136" s="211"/>
    </row>
    <row r="137" customHeight="true" spans="1:7">
      <c r="A137" s="208" t="s">
        <v>221</v>
      </c>
      <c r="B137" s="102">
        <f>SUM(B138:B150)</f>
        <v>0</v>
      </c>
      <c r="C137" s="102">
        <f>SUM(C138:C150)</f>
        <v>0</v>
      </c>
      <c r="D137" s="102"/>
      <c r="E137" s="102"/>
      <c r="G137" s="211"/>
    </row>
    <row r="138" customHeight="true" spans="1:7">
      <c r="A138" s="206" t="s">
        <v>138</v>
      </c>
      <c r="B138" s="203"/>
      <c r="C138" s="205"/>
      <c r="D138" s="104"/>
      <c r="E138" s="104"/>
      <c r="G138" s="211"/>
    </row>
    <row r="139" customHeight="true" spans="1:7">
      <c r="A139" s="104" t="s">
        <v>139</v>
      </c>
      <c r="B139" s="203"/>
      <c r="C139" s="205"/>
      <c r="D139" s="104"/>
      <c r="E139" s="104"/>
      <c r="G139" s="211"/>
    </row>
    <row r="140" customHeight="true" spans="1:7">
      <c r="A140" s="202" t="s">
        <v>140</v>
      </c>
      <c r="B140" s="203"/>
      <c r="C140" s="205"/>
      <c r="D140" s="104"/>
      <c r="E140" s="104"/>
      <c r="G140" s="211"/>
    </row>
    <row r="141" customHeight="true" spans="1:7">
      <c r="A141" s="202" t="s">
        <v>222</v>
      </c>
      <c r="B141" s="203"/>
      <c r="C141" s="205"/>
      <c r="D141" s="104"/>
      <c r="E141" s="104"/>
      <c r="G141" s="211"/>
    </row>
    <row r="142" customHeight="true" spans="1:7">
      <c r="A142" s="202" t="s">
        <v>223</v>
      </c>
      <c r="B142" s="203"/>
      <c r="C142" s="205"/>
      <c r="D142" s="104"/>
      <c r="E142" s="104"/>
      <c r="G142" s="211"/>
    </row>
    <row r="143" customHeight="true" spans="1:7">
      <c r="A143" s="212" t="s">
        <v>224</v>
      </c>
      <c r="B143" s="203"/>
      <c r="C143" s="205"/>
      <c r="D143" s="104"/>
      <c r="E143" s="104"/>
      <c r="G143" s="211"/>
    </row>
    <row r="144" customHeight="true" spans="1:7">
      <c r="A144" s="206" t="s">
        <v>225</v>
      </c>
      <c r="B144" s="203"/>
      <c r="C144" s="205"/>
      <c r="D144" s="104"/>
      <c r="E144" s="104"/>
      <c r="G144" s="211"/>
    </row>
    <row r="145" customHeight="true" spans="1:7">
      <c r="A145" s="206" t="s">
        <v>226</v>
      </c>
      <c r="B145" s="203"/>
      <c r="C145" s="205"/>
      <c r="D145" s="104"/>
      <c r="E145" s="104"/>
      <c r="G145" s="211"/>
    </row>
    <row r="146" customHeight="true" spans="1:7">
      <c r="A146" s="202" t="s">
        <v>227</v>
      </c>
      <c r="B146" s="203"/>
      <c r="C146" s="205"/>
      <c r="D146" s="104"/>
      <c r="E146" s="104"/>
      <c r="G146" s="211"/>
    </row>
    <row r="147" customHeight="true" spans="1:7">
      <c r="A147" s="213" t="s">
        <v>228</v>
      </c>
      <c r="B147" s="203"/>
      <c r="C147" s="205"/>
      <c r="D147" s="104"/>
      <c r="E147" s="104"/>
      <c r="G147" s="211"/>
    </row>
    <row r="148" customHeight="true" spans="1:7">
      <c r="A148" s="213" t="s">
        <v>229</v>
      </c>
      <c r="B148" s="203"/>
      <c r="C148" s="205"/>
      <c r="D148" s="104"/>
      <c r="E148" s="104"/>
      <c r="G148" s="211"/>
    </row>
    <row r="149" customHeight="true" spans="1:7">
      <c r="A149" s="202" t="s">
        <v>147</v>
      </c>
      <c r="B149" s="203"/>
      <c r="C149" s="205"/>
      <c r="D149" s="104"/>
      <c r="E149" s="104"/>
      <c r="G149" s="211"/>
    </row>
    <row r="150" customHeight="true" spans="1:7">
      <c r="A150" s="202" t="s">
        <v>230</v>
      </c>
      <c r="B150" s="203"/>
      <c r="C150" s="205"/>
      <c r="D150" s="104"/>
      <c r="E150" s="104"/>
      <c r="G150" s="211"/>
    </row>
    <row r="151" customHeight="true" spans="1:7">
      <c r="A151" s="201" t="s">
        <v>231</v>
      </c>
      <c r="B151" s="102">
        <f>SUM(B152:B157)</f>
        <v>0</v>
      </c>
      <c r="C151" s="102">
        <f>SUM(C152:C157)</f>
        <v>0</v>
      </c>
      <c r="D151" s="102"/>
      <c r="E151" s="102"/>
      <c r="G151" s="211"/>
    </row>
    <row r="152" customHeight="true" spans="1:7">
      <c r="A152" s="202" t="s">
        <v>138</v>
      </c>
      <c r="B152" s="203"/>
      <c r="C152" s="205"/>
      <c r="D152" s="104"/>
      <c r="E152" s="104"/>
      <c r="G152" s="211"/>
    </row>
    <row r="153" customHeight="true" spans="1:7">
      <c r="A153" s="202" t="s">
        <v>139</v>
      </c>
      <c r="B153" s="203"/>
      <c r="C153" s="205"/>
      <c r="D153" s="104"/>
      <c r="E153" s="104"/>
      <c r="G153" s="211"/>
    </row>
    <row r="154" customHeight="true" spans="1:7">
      <c r="A154" s="206" t="s">
        <v>140</v>
      </c>
      <c r="B154" s="203"/>
      <c r="C154" s="205"/>
      <c r="D154" s="104"/>
      <c r="E154" s="104"/>
      <c r="G154" s="211"/>
    </row>
    <row r="155" customHeight="true" spans="1:7">
      <c r="A155" s="206" t="s">
        <v>232</v>
      </c>
      <c r="B155" s="203"/>
      <c r="C155" s="205"/>
      <c r="D155" s="104"/>
      <c r="E155" s="104"/>
      <c r="G155" s="211"/>
    </row>
    <row r="156" customHeight="true" spans="1:7">
      <c r="A156" s="206" t="s">
        <v>147</v>
      </c>
      <c r="B156" s="203"/>
      <c r="C156" s="205"/>
      <c r="D156" s="104"/>
      <c r="E156" s="104"/>
      <c r="G156" s="211"/>
    </row>
    <row r="157" customHeight="true" spans="1:7">
      <c r="A157" s="104" t="s">
        <v>233</v>
      </c>
      <c r="B157" s="203"/>
      <c r="C157" s="205"/>
      <c r="D157" s="104"/>
      <c r="E157" s="104"/>
      <c r="G157" s="211"/>
    </row>
    <row r="158" customHeight="true" spans="1:7">
      <c r="A158" s="201" t="s">
        <v>234</v>
      </c>
      <c r="B158" s="102">
        <f>SUM(B159:B165)</f>
        <v>7</v>
      </c>
      <c r="C158" s="102">
        <f>SUM(C159:C165)</f>
        <v>10</v>
      </c>
      <c r="D158" s="102">
        <f>SUM(D159:D165)</f>
        <v>0</v>
      </c>
      <c r="E158" s="102"/>
      <c r="G158" s="210"/>
    </row>
    <row r="159" customHeight="true" spans="1:7">
      <c r="A159" s="202" t="s">
        <v>138</v>
      </c>
      <c r="B159" s="203">
        <v>7</v>
      </c>
      <c r="C159" s="204">
        <v>10</v>
      </c>
      <c r="D159" s="104"/>
      <c r="E159" s="104"/>
      <c r="G159" s="210"/>
    </row>
    <row r="160" customHeight="true" spans="1:7">
      <c r="A160" s="206" t="s">
        <v>139</v>
      </c>
      <c r="B160" s="203"/>
      <c r="C160" s="205"/>
      <c r="D160" s="104"/>
      <c r="E160" s="104"/>
      <c r="G160" s="211"/>
    </row>
    <row r="161" customHeight="true" spans="1:7">
      <c r="A161" s="206" t="s">
        <v>140</v>
      </c>
      <c r="B161" s="203"/>
      <c r="C161" s="205"/>
      <c r="D161" s="104"/>
      <c r="E161" s="104"/>
      <c r="G161" s="211"/>
    </row>
    <row r="162" customHeight="true" spans="1:7">
      <c r="A162" s="206" t="s">
        <v>235</v>
      </c>
      <c r="B162" s="203"/>
      <c r="C162" s="205"/>
      <c r="D162" s="104"/>
      <c r="E162" s="104"/>
      <c r="G162" s="211"/>
    </row>
    <row r="163" customHeight="true" spans="1:7">
      <c r="A163" s="104" t="s">
        <v>236</v>
      </c>
      <c r="B163" s="203"/>
      <c r="C163" s="205"/>
      <c r="D163" s="104"/>
      <c r="E163" s="104"/>
      <c r="G163" s="211"/>
    </row>
    <row r="164" customHeight="true" spans="1:7">
      <c r="A164" s="202" t="s">
        <v>147</v>
      </c>
      <c r="B164" s="203"/>
      <c r="C164" s="205"/>
      <c r="D164" s="104"/>
      <c r="E164" s="104"/>
      <c r="G164" s="211"/>
    </row>
    <row r="165" customHeight="true" spans="1:7">
      <c r="A165" s="202" t="s">
        <v>237</v>
      </c>
      <c r="B165" s="203"/>
      <c r="C165" s="205"/>
      <c r="D165" s="104"/>
      <c r="E165" s="104"/>
      <c r="G165" s="211"/>
    </row>
    <row r="166" customHeight="true" spans="1:7">
      <c r="A166" s="208" t="s">
        <v>238</v>
      </c>
      <c r="B166" s="102">
        <f>SUM(B167:B171)</f>
        <v>257</v>
      </c>
      <c r="C166" s="102">
        <f>SUM(C167:C171)</f>
        <v>263</v>
      </c>
      <c r="D166" s="102"/>
      <c r="E166" s="102"/>
      <c r="G166" s="210"/>
    </row>
    <row r="167" customHeight="true" spans="1:7">
      <c r="A167" s="206" t="s">
        <v>138</v>
      </c>
      <c r="B167" s="203">
        <v>107</v>
      </c>
      <c r="C167" s="204">
        <v>101</v>
      </c>
      <c r="D167" s="104"/>
      <c r="E167" s="104"/>
      <c r="G167" s="210"/>
    </row>
    <row r="168" customHeight="true" spans="1:7">
      <c r="A168" s="206" t="s">
        <v>139</v>
      </c>
      <c r="B168" s="203">
        <v>11</v>
      </c>
      <c r="C168" s="204">
        <v>7</v>
      </c>
      <c r="D168" s="104"/>
      <c r="E168" s="104"/>
      <c r="G168" s="210"/>
    </row>
    <row r="169" customHeight="true" spans="1:7">
      <c r="A169" s="202" t="s">
        <v>140</v>
      </c>
      <c r="B169" s="203">
        <v>139</v>
      </c>
      <c r="C169" s="204">
        <v>155</v>
      </c>
      <c r="D169" s="104"/>
      <c r="E169" s="104"/>
      <c r="G169" s="210"/>
    </row>
    <row r="170" customHeight="true" spans="1:7">
      <c r="A170" s="207" t="s">
        <v>239</v>
      </c>
      <c r="B170" s="203"/>
      <c r="C170" s="205"/>
      <c r="D170" s="104"/>
      <c r="E170" s="104"/>
      <c r="G170" s="211"/>
    </row>
    <row r="171" customHeight="true" spans="1:7">
      <c r="A171" s="202" t="s">
        <v>240</v>
      </c>
      <c r="B171" s="203"/>
      <c r="C171" s="205"/>
      <c r="D171" s="104"/>
      <c r="E171" s="104"/>
      <c r="G171" s="211"/>
    </row>
    <row r="172" customHeight="true" spans="1:7">
      <c r="A172" s="208" t="s">
        <v>241</v>
      </c>
      <c r="B172" s="102">
        <f>SUM(B173:B178)</f>
        <v>49</v>
      </c>
      <c r="C172" s="102">
        <f>SUM(C173:C178)</f>
        <v>52</v>
      </c>
      <c r="D172" s="102">
        <f>SUM(D173:D178)</f>
        <v>0</v>
      </c>
      <c r="E172" s="102"/>
      <c r="G172" s="210"/>
    </row>
    <row r="173" customHeight="true" spans="1:7">
      <c r="A173" s="206" t="s">
        <v>138</v>
      </c>
      <c r="B173" s="203">
        <v>19</v>
      </c>
      <c r="C173" s="204">
        <v>19</v>
      </c>
      <c r="D173" s="104"/>
      <c r="E173" s="104"/>
      <c r="G173" s="210"/>
    </row>
    <row r="174" customHeight="true" spans="1:7">
      <c r="A174" s="206" t="s">
        <v>139</v>
      </c>
      <c r="B174" s="203"/>
      <c r="C174" s="205"/>
      <c r="D174" s="104"/>
      <c r="E174" s="104"/>
      <c r="G174" s="211"/>
    </row>
    <row r="175" customHeight="true" spans="1:7">
      <c r="A175" s="104" t="s">
        <v>140</v>
      </c>
      <c r="B175" s="203"/>
      <c r="C175" s="205"/>
      <c r="D175" s="124"/>
      <c r="E175" s="104"/>
      <c r="G175" s="211"/>
    </row>
    <row r="176" customHeight="true" spans="1:7">
      <c r="A176" s="202" t="s">
        <v>152</v>
      </c>
      <c r="B176" s="203"/>
      <c r="C176" s="205"/>
      <c r="D176" s="104"/>
      <c r="E176" s="104"/>
      <c r="G176" s="211"/>
    </row>
    <row r="177" customHeight="true" spans="1:7">
      <c r="A177" s="202" t="s">
        <v>147</v>
      </c>
      <c r="B177" s="203">
        <v>30</v>
      </c>
      <c r="C177" s="204">
        <v>33</v>
      </c>
      <c r="D177" s="104"/>
      <c r="E177" s="104"/>
      <c r="G177" s="210"/>
    </row>
    <row r="178" customHeight="true" spans="1:7">
      <c r="A178" s="202" t="s">
        <v>242</v>
      </c>
      <c r="B178" s="203"/>
      <c r="C178" s="205"/>
      <c r="D178" s="104"/>
      <c r="E178" s="104"/>
      <c r="G178" s="211"/>
    </row>
    <row r="179" customHeight="true" spans="1:7">
      <c r="A179" s="208" t="s">
        <v>243</v>
      </c>
      <c r="B179" s="102">
        <f>SUM(B180:B185)</f>
        <v>354</v>
      </c>
      <c r="C179" s="102">
        <f>SUM(C180:C185)</f>
        <v>365</v>
      </c>
      <c r="D179" s="102"/>
      <c r="E179" s="102"/>
      <c r="G179" s="210"/>
    </row>
    <row r="180" customHeight="true" spans="1:7">
      <c r="A180" s="206" t="s">
        <v>138</v>
      </c>
      <c r="B180" s="203">
        <v>312</v>
      </c>
      <c r="C180" s="204">
        <v>306</v>
      </c>
      <c r="D180" s="104"/>
      <c r="E180" s="104"/>
      <c r="G180" s="210"/>
    </row>
    <row r="181" customHeight="true" spans="1:7">
      <c r="A181" s="206" t="s">
        <v>139</v>
      </c>
      <c r="B181" s="203">
        <v>8</v>
      </c>
      <c r="C181" s="204">
        <v>9</v>
      </c>
      <c r="D181" s="104"/>
      <c r="E181" s="104"/>
      <c r="G181" s="210"/>
    </row>
    <row r="182" customHeight="true" spans="1:7">
      <c r="A182" s="202" t="s">
        <v>140</v>
      </c>
      <c r="B182" s="203"/>
      <c r="C182" s="205"/>
      <c r="D182" s="104"/>
      <c r="E182" s="104"/>
      <c r="G182" s="211"/>
    </row>
    <row r="183" customHeight="true" spans="1:7">
      <c r="A183" s="213" t="s">
        <v>244</v>
      </c>
      <c r="B183" s="203"/>
      <c r="C183" s="205"/>
      <c r="D183" s="104"/>
      <c r="E183" s="104"/>
      <c r="G183" s="211"/>
    </row>
    <row r="184" customHeight="true" spans="1:7">
      <c r="A184" s="206" t="s">
        <v>147</v>
      </c>
      <c r="B184" s="203">
        <v>30</v>
      </c>
      <c r="C184" s="204">
        <v>32</v>
      </c>
      <c r="D184" s="104"/>
      <c r="E184" s="104"/>
      <c r="G184" s="210"/>
    </row>
    <row r="185" customHeight="true" spans="1:7">
      <c r="A185" s="206" t="s">
        <v>245</v>
      </c>
      <c r="B185" s="203">
        <v>4</v>
      </c>
      <c r="C185" s="204">
        <v>18</v>
      </c>
      <c r="D185" s="104"/>
      <c r="E185" s="104"/>
      <c r="G185" s="210"/>
    </row>
    <row r="186" customHeight="true" spans="1:7">
      <c r="A186" s="208" t="s">
        <v>246</v>
      </c>
      <c r="B186" s="102">
        <f>SUM(B187:B192)</f>
        <v>2285</v>
      </c>
      <c r="C186" s="102">
        <f>SUM(C187:C192)</f>
        <v>2407</v>
      </c>
      <c r="D186" s="102"/>
      <c r="E186" s="102"/>
      <c r="G186" s="210"/>
    </row>
    <row r="187" customHeight="true" spans="1:7">
      <c r="A187" s="206" t="s">
        <v>138</v>
      </c>
      <c r="B187" s="203">
        <v>1674</v>
      </c>
      <c r="C187" s="204">
        <v>1539</v>
      </c>
      <c r="D187" s="104"/>
      <c r="E187" s="104"/>
      <c r="G187" s="210"/>
    </row>
    <row r="188" customHeight="true" spans="1:7">
      <c r="A188" s="202" t="s">
        <v>139</v>
      </c>
      <c r="B188" s="203"/>
      <c r="C188" s="205"/>
      <c r="D188" s="104"/>
      <c r="E188" s="104"/>
      <c r="G188" s="211"/>
    </row>
    <row r="189" customHeight="true" spans="1:7">
      <c r="A189" s="202" t="s">
        <v>140</v>
      </c>
      <c r="B189" s="203"/>
      <c r="C189" s="205"/>
      <c r="D189" s="104"/>
      <c r="E189" s="104"/>
      <c r="G189" s="211"/>
    </row>
    <row r="190" customHeight="true" spans="1:7">
      <c r="A190" s="202" t="s">
        <v>247</v>
      </c>
      <c r="B190" s="203"/>
      <c r="C190" s="205"/>
      <c r="D190" s="104"/>
      <c r="E190" s="104"/>
      <c r="G190" s="211"/>
    </row>
    <row r="191" customHeight="true" spans="1:7">
      <c r="A191" s="206" t="s">
        <v>147</v>
      </c>
      <c r="B191" s="203">
        <v>316</v>
      </c>
      <c r="C191" s="204">
        <v>313</v>
      </c>
      <c r="D191" s="104"/>
      <c r="E191" s="104"/>
      <c r="G191" s="210"/>
    </row>
    <row r="192" customHeight="true" spans="1:7">
      <c r="A192" s="206" t="s">
        <v>248</v>
      </c>
      <c r="B192" s="203">
        <v>295</v>
      </c>
      <c r="C192" s="204">
        <v>555</v>
      </c>
      <c r="D192" s="104"/>
      <c r="E192" s="104"/>
      <c r="G192" s="210"/>
    </row>
    <row r="193" customHeight="true" spans="1:7">
      <c r="A193" s="208" t="s">
        <v>249</v>
      </c>
      <c r="B193" s="102">
        <f>SUM(B194:B201)</f>
        <v>1357</v>
      </c>
      <c r="C193" s="102">
        <f>SUM(C194:C201)</f>
        <v>1453</v>
      </c>
      <c r="D193" s="102"/>
      <c r="E193" s="102"/>
      <c r="G193" s="210"/>
    </row>
    <row r="194" customHeight="true" spans="1:7">
      <c r="A194" s="202" t="s">
        <v>138</v>
      </c>
      <c r="B194" s="203">
        <v>1104</v>
      </c>
      <c r="C194" s="204">
        <v>1252</v>
      </c>
      <c r="D194" s="104"/>
      <c r="E194" s="104"/>
      <c r="G194" s="210"/>
    </row>
    <row r="195" customHeight="true" spans="1:7">
      <c r="A195" s="202" t="s">
        <v>139</v>
      </c>
      <c r="B195" s="203"/>
      <c r="C195" s="204">
        <v>9</v>
      </c>
      <c r="D195" s="104"/>
      <c r="E195" s="104"/>
      <c r="G195" s="210"/>
    </row>
    <row r="196" customHeight="true" spans="1:7">
      <c r="A196" s="202" t="s">
        <v>140</v>
      </c>
      <c r="B196" s="203"/>
      <c r="C196" s="204">
        <v>23</v>
      </c>
      <c r="D196" s="104"/>
      <c r="E196" s="104"/>
      <c r="G196" s="210"/>
    </row>
    <row r="197" customHeight="true" spans="1:7">
      <c r="A197" s="213" t="s">
        <v>250</v>
      </c>
      <c r="B197" s="203"/>
      <c r="C197" s="205"/>
      <c r="D197" s="104"/>
      <c r="E197" s="104"/>
      <c r="G197" s="211"/>
    </row>
    <row r="198" customHeight="true" spans="1:7">
      <c r="A198" s="202" t="s">
        <v>147</v>
      </c>
      <c r="B198" s="203"/>
      <c r="C198" s="204">
        <v>65</v>
      </c>
      <c r="D198" s="104"/>
      <c r="E198" s="104"/>
      <c r="G198" s="210"/>
    </row>
    <row r="199" customHeight="true" spans="1:7">
      <c r="A199" s="206" t="s">
        <v>251</v>
      </c>
      <c r="B199" s="203"/>
      <c r="C199" s="205"/>
      <c r="D199" s="104"/>
      <c r="E199" s="104"/>
      <c r="G199" s="211"/>
    </row>
    <row r="200" customHeight="true" spans="1:7">
      <c r="A200" s="212" t="s">
        <v>147</v>
      </c>
      <c r="B200" s="203">
        <v>77</v>
      </c>
      <c r="C200" s="205"/>
      <c r="D200" s="104"/>
      <c r="E200" s="104"/>
      <c r="G200" s="211"/>
    </row>
    <row r="201" customHeight="true" spans="1:7">
      <c r="A201" s="206" t="s">
        <v>251</v>
      </c>
      <c r="B201" s="203">
        <v>176</v>
      </c>
      <c r="C201" s="204">
        <v>104</v>
      </c>
      <c r="D201" s="104"/>
      <c r="E201" s="104"/>
      <c r="G201" s="210"/>
    </row>
    <row r="202" customHeight="true" spans="1:7">
      <c r="A202" s="208" t="s">
        <v>252</v>
      </c>
      <c r="B202" s="102">
        <f>SUM(B203:B207)</f>
        <v>480</v>
      </c>
      <c r="C202" s="215">
        <f>SUM(C203:C207)</f>
        <v>564</v>
      </c>
      <c r="D202" s="102"/>
      <c r="E202" s="102"/>
      <c r="G202" s="210"/>
    </row>
    <row r="203" customHeight="true" spans="1:7">
      <c r="A203" s="104" t="s">
        <v>138</v>
      </c>
      <c r="B203" s="203">
        <v>364</v>
      </c>
      <c r="C203" s="204">
        <v>443</v>
      </c>
      <c r="D203" s="104"/>
      <c r="E203" s="104"/>
      <c r="G203" s="210"/>
    </row>
    <row r="204" customHeight="true" spans="1:7">
      <c r="A204" s="202" t="s">
        <v>139</v>
      </c>
      <c r="B204" s="203"/>
      <c r="C204" s="205"/>
      <c r="D204" s="104"/>
      <c r="E204" s="104"/>
      <c r="G204" s="211"/>
    </row>
    <row r="205" customHeight="true" spans="1:7">
      <c r="A205" s="202" t="s">
        <v>140</v>
      </c>
      <c r="B205" s="203"/>
      <c r="C205" s="205"/>
      <c r="D205" s="104"/>
      <c r="E205" s="104"/>
      <c r="G205" s="211"/>
    </row>
    <row r="206" customHeight="true" spans="1:7">
      <c r="A206" s="202" t="s">
        <v>147</v>
      </c>
      <c r="B206" s="203">
        <v>116</v>
      </c>
      <c r="C206" s="204">
        <v>121</v>
      </c>
      <c r="D206" s="104"/>
      <c r="E206" s="104"/>
      <c r="G206" s="210"/>
    </row>
    <row r="207" customHeight="true" spans="1:7">
      <c r="A207" s="206" t="s">
        <v>253</v>
      </c>
      <c r="B207" s="203"/>
      <c r="C207" s="205"/>
      <c r="D207" s="104"/>
      <c r="E207" s="104"/>
      <c r="G207" s="211"/>
    </row>
    <row r="208" customHeight="true" spans="1:7">
      <c r="A208" s="208" t="s">
        <v>254</v>
      </c>
      <c r="B208" s="102">
        <f>SUM(B209:B215)</f>
        <v>132</v>
      </c>
      <c r="C208" s="102">
        <f>SUM(C209:C215)</f>
        <v>124</v>
      </c>
      <c r="D208" s="102"/>
      <c r="E208" s="102"/>
      <c r="G208" s="210"/>
    </row>
    <row r="209" customHeight="true" spans="1:7">
      <c r="A209" s="206" t="s">
        <v>138</v>
      </c>
      <c r="B209" s="203">
        <v>111</v>
      </c>
      <c r="C209" s="205">
        <v>109</v>
      </c>
      <c r="D209" s="104"/>
      <c r="E209" s="104"/>
      <c r="G209" s="210"/>
    </row>
    <row r="210" customHeight="true" spans="1:7">
      <c r="A210" s="202" t="s">
        <v>139</v>
      </c>
      <c r="B210" s="203"/>
      <c r="C210" s="205"/>
      <c r="D210" s="104"/>
      <c r="E210" s="104"/>
      <c r="G210" s="211"/>
    </row>
    <row r="211" customHeight="true" spans="1:7">
      <c r="A211" s="202" t="s">
        <v>140</v>
      </c>
      <c r="B211" s="203"/>
      <c r="C211" s="204"/>
      <c r="D211" s="124"/>
      <c r="E211" s="124"/>
      <c r="G211" s="211"/>
    </row>
    <row r="212" customHeight="true" spans="1:7">
      <c r="A212" s="213" t="s">
        <v>255</v>
      </c>
      <c r="B212" s="203">
        <v>6</v>
      </c>
      <c r="C212" s="205">
        <v>6</v>
      </c>
      <c r="D212" s="124"/>
      <c r="E212" s="124"/>
      <c r="G212" s="210"/>
    </row>
    <row r="213" customHeight="true" spans="1:7">
      <c r="A213" s="213" t="s">
        <v>256</v>
      </c>
      <c r="B213" s="203"/>
      <c r="C213" s="204"/>
      <c r="D213" s="124"/>
      <c r="E213" s="124"/>
      <c r="G213" s="211"/>
    </row>
    <row r="214" customHeight="true" spans="1:7">
      <c r="A214" s="202" t="s">
        <v>147</v>
      </c>
      <c r="B214" s="203">
        <v>15</v>
      </c>
      <c r="C214" s="205">
        <v>9</v>
      </c>
      <c r="D214" s="104"/>
      <c r="E214" s="104"/>
      <c r="G214" s="210"/>
    </row>
    <row r="215" customHeight="true" spans="1:7">
      <c r="A215" s="206" t="s">
        <v>257</v>
      </c>
      <c r="B215" s="203"/>
      <c r="C215" s="205"/>
      <c r="D215" s="104"/>
      <c r="E215" s="104"/>
      <c r="G215" s="211"/>
    </row>
    <row r="216" customHeight="true" spans="1:7">
      <c r="A216" s="208" t="s">
        <v>258</v>
      </c>
      <c r="B216" s="216">
        <f>SUM(B217:B221)</f>
        <v>0</v>
      </c>
      <c r="C216" s="216">
        <f>SUM(C217:C221)</f>
        <v>0</v>
      </c>
      <c r="D216" s="216"/>
      <c r="E216" s="102"/>
      <c r="G216" s="211"/>
    </row>
    <row r="217" customHeight="true" spans="1:7">
      <c r="A217" s="206" t="s">
        <v>138</v>
      </c>
      <c r="B217" s="203"/>
      <c r="C217" s="205"/>
      <c r="D217" s="54"/>
      <c r="E217" s="104"/>
      <c r="G217" s="211"/>
    </row>
    <row r="218" customHeight="true" spans="1:7">
      <c r="A218" s="104" t="s">
        <v>139</v>
      </c>
      <c r="B218" s="203"/>
      <c r="C218" s="205"/>
      <c r="D218" s="54"/>
      <c r="E218" s="104"/>
      <c r="G218" s="211"/>
    </row>
    <row r="219" customHeight="true" spans="1:7">
      <c r="A219" s="202" t="s">
        <v>140</v>
      </c>
      <c r="B219" s="203"/>
      <c r="C219" s="205"/>
      <c r="D219" s="54"/>
      <c r="E219" s="104"/>
      <c r="G219" s="211"/>
    </row>
    <row r="220" customHeight="true" spans="1:7">
      <c r="A220" s="202" t="s">
        <v>147</v>
      </c>
      <c r="B220" s="203"/>
      <c r="C220" s="205"/>
      <c r="D220" s="56"/>
      <c r="E220" s="104"/>
      <c r="G220" s="211"/>
    </row>
    <row r="221" customHeight="true" spans="1:7">
      <c r="A221" s="202" t="s">
        <v>259</v>
      </c>
      <c r="B221" s="203"/>
      <c r="C221" s="205"/>
      <c r="D221" s="56"/>
      <c r="E221" s="104"/>
      <c r="G221" s="211"/>
    </row>
    <row r="222" customHeight="true" spans="1:7">
      <c r="A222" s="208" t="s">
        <v>260</v>
      </c>
      <c r="B222" s="217">
        <f>SUM(B223:B227)</f>
        <v>0</v>
      </c>
      <c r="C222" s="217">
        <f>SUM(C223:C227)</f>
        <v>0</v>
      </c>
      <c r="D222" s="217"/>
      <c r="E222" s="102"/>
      <c r="G222" s="211"/>
    </row>
    <row r="223" customHeight="true" spans="1:7">
      <c r="A223" s="206" t="s">
        <v>138</v>
      </c>
      <c r="B223" s="203"/>
      <c r="C223" s="205"/>
      <c r="D223" s="56"/>
      <c r="E223" s="104"/>
      <c r="G223" s="211"/>
    </row>
    <row r="224" customHeight="true" spans="1:7">
      <c r="A224" s="206" t="s">
        <v>139</v>
      </c>
      <c r="B224" s="203"/>
      <c r="C224" s="205"/>
      <c r="D224" s="56"/>
      <c r="E224" s="104"/>
      <c r="G224" s="211"/>
    </row>
    <row r="225" customHeight="true" spans="1:7">
      <c r="A225" s="202" t="s">
        <v>140</v>
      </c>
      <c r="B225" s="203"/>
      <c r="C225" s="205"/>
      <c r="D225" s="56"/>
      <c r="E225" s="104"/>
      <c r="G225" s="211"/>
    </row>
    <row r="226" customHeight="true" spans="1:7">
      <c r="A226" s="202" t="s">
        <v>147</v>
      </c>
      <c r="B226" s="203"/>
      <c r="C226" s="205"/>
      <c r="D226" s="56"/>
      <c r="E226" s="104"/>
      <c r="G226" s="211"/>
    </row>
    <row r="227" customHeight="true" spans="1:7">
      <c r="A227" s="202" t="s">
        <v>261</v>
      </c>
      <c r="B227" s="203"/>
      <c r="C227" s="205"/>
      <c r="D227" s="56"/>
      <c r="E227" s="104"/>
      <c r="G227" s="211"/>
    </row>
    <row r="228" customHeight="true" spans="1:7">
      <c r="A228" s="218" t="s">
        <v>262</v>
      </c>
      <c r="B228" s="216">
        <f>SUM(B229:B233)</f>
        <v>0</v>
      </c>
      <c r="C228" s="216">
        <f>SUM(C229:C233)</f>
        <v>0</v>
      </c>
      <c r="D228" s="216"/>
      <c r="E228" s="102"/>
      <c r="G228" s="211"/>
    </row>
    <row r="229" customHeight="true" spans="1:7">
      <c r="A229" s="213" t="s">
        <v>138</v>
      </c>
      <c r="B229" s="203"/>
      <c r="C229" s="205"/>
      <c r="D229" s="54"/>
      <c r="E229" s="104"/>
      <c r="G229" s="211"/>
    </row>
    <row r="230" customHeight="true" spans="1:7">
      <c r="A230" s="213" t="s">
        <v>139</v>
      </c>
      <c r="B230" s="203"/>
      <c r="C230" s="204"/>
      <c r="D230" s="54"/>
      <c r="E230" s="104"/>
      <c r="G230" s="211"/>
    </row>
    <row r="231" customHeight="true" spans="1:7">
      <c r="A231" s="213" t="s">
        <v>140</v>
      </c>
      <c r="B231" s="203"/>
      <c r="C231" s="219"/>
      <c r="D231" s="54"/>
      <c r="E231" s="104"/>
      <c r="G231" s="211"/>
    </row>
    <row r="232" customHeight="true" spans="1:7">
      <c r="A232" s="213" t="s">
        <v>147</v>
      </c>
      <c r="B232" s="203"/>
      <c r="C232" s="219"/>
      <c r="D232" s="104"/>
      <c r="E232" s="104"/>
      <c r="G232" s="211"/>
    </row>
    <row r="233" customHeight="true" spans="1:7">
      <c r="A233" s="213" t="s">
        <v>263</v>
      </c>
      <c r="B233" s="203"/>
      <c r="C233" s="219"/>
      <c r="D233" s="104"/>
      <c r="E233" s="104"/>
      <c r="G233" s="211"/>
    </row>
    <row r="234" customHeight="true" spans="1:7">
      <c r="A234" s="218" t="s">
        <v>264</v>
      </c>
      <c r="B234" s="102">
        <f>SUM(B235:B250)</f>
        <v>1751</v>
      </c>
      <c r="C234" s="102">
        <f>SUM(C235:C250)</f>
        <v>1632</v>
      </c>
      <c r="D234" s="102"/>
      <c r="E234" s="102"/>
      <c r="G234" s="210"/>
    </row>
    <row r="235" customHeight="true" spans="1:7">
      <c r="A235" s="213" t="s">
        <v>138</v>
      </c>
      <c r="B235" s="203">
        <f>208+865</f>
        <v>1073</v>
      </c>
      <c r="C235" s="205">
        <v>1106</v>
      </c>
      <c r="D235" s="104"/>
      <c r="E235" s="104"/>
      <c r="G235" s="210"/>
    </row>
    <row r="236" customHeight="true" spans="1:7">
      <c r="A236" s="213" t="s">
        <v>139</v>
      </c>
      <c r="B236" s="203">
        <v>118</v>
      </c>
      <c r="C236" s="220"/>
      <c r="D236" s="104"/>
      <c r="E236" s="104"/>
      <c r="G236" s="211"/>
    </row>
    <row r="237" customHeight="true" spans="1:7">
      <c r="A237" s="213" t="s">
        <v>140</v>
      </c>
      <c r="B237" s="203"/>
      <c r="C237" s="220"/>
      <c r="D237" s="104"/>
      <c r="E237" s="104"/>
      <c r="G237" s="211"/>
    </row>
    <row r="238" customHeight="true" spans="1:7">
      <c r="A238" s="213" t="s">
        <v>265</v>
      </c>
      <c r="B238" s="203"/>
      <c r="C238" s="204"/>
      <c r="D238" s="104"/>
      <c r="E238" s="104"/>
      <c r="G238" s="211"/>
    </row>
    <row r="239" customHeight="true" spans="1:7">
      <c r="A239" s="213" t="s">
        <v>266</v>
      </c>
      <c r="B239" s="203">
        <v>59</v>
      </c>
      <c r="C239" s="220">
        <v>62</v>
      </c>
      <c r="D239" s="104"/>
      <c r="E239" s="104"/>
      <c r="G239" s="210"/>
    </row>
    <row r="240" customHeight="true" spans="1:7">
      <c r="A240" s="213" t="s">
        <v>267</v>
      </c>
      <c r="B240" s="203"/>
      <c r="C240" s="221"/>
      <c r="D240" s="104"/>
      <c r="E240" s="104"/>
      <c r="G240" s="211"/>
    </row>
    <row r="241" customHeight="true" spans="1:7">
      <c r="A241" s="213" t="s">
        <v>268</v>
      </c>
      <c r="B241" s="203"/>
      <c r="C241" s="221"/>
      <c r="D241" s="104"/>
      <c r="E241" s="104"/>
      <c r="G241" s="211"/>
    </row>
    <row r="242" customHeight="true" spans="1:7">
      <c r="A242" s="213" t="s">
        <v>180</v>
      </c>
      <c r="B242" s="203"/>
      <c r="C242" s="221"/>
      <c r="D242" s="104"/>
      <c r="E242" s="104"/>
      <c r="G242" s="211"/>
    </row>
    <row r="243" customHeight="true" spans="1:7">
      <c r="A243" s="213" t="s">
        <v>269</v>
      </c>
      <c r="B243" s="203"/>
      <c r="C243" s="221">
        <v>24</v>
      </c>
      <c r="D243" s="104"/>
      <c r="E243" s="104"/>
      <c r="G243" s="210"/>
    </row>
    <row r="244" customHeight="true" spans="1:7">
      <c r="A244" s="213" t="s">
        <v>270</v>
      </c>
      <c r="B244" s="203"/>
      <c r="C244" s="204"/>
      <c r="D244" s="104"/>
      <c r="E244" s="104"/>
      <c r="G244" s="211"/>
    </row>
    <row r="245" customHeight="true" spans="1:7">
      <c r="A245" s="213" t="s">
        <v>271</v>
      </c>
      <c r="B245" s="203"/>
      <c r="C245" s="204"/>
      <c r="D245" s="104"/>
      <c r="E245" s="104"/>
      <c r="G245" s="211"/>
    </row>
    <row r="246" customHeight="true" spans="1:7">
      <c r="A246" s="213" t="s">
        <v>272</v>
      </c>
      <c r="B246" s="203"/>
      <c r="C246" s="221"/>
      <c r="D246" s="104"/>
      <c r="E246" s="104"/>
      <c r="G246" s="211"/>
    </row>
    <row r="247" customHeight="true" spans="1:7">
      <c r="A247" s="213" t="s">
        <v>273</v>
      </c>
      <c r="B247" s="203"/>
      <c r="C247" s="221"/>
      <c r="D247" s="104"/>
      <c r="E247" s="104"/>
      <c r="G247" s="211"/>
    </row>
    <row r="248" customHeight="true" spans="1:7">
      <c r="A248" s="213" t="s">
        <v>274</v>
      </c>
      <c r="B248" s="203"/>
      <c r="C248" s="220"/>
      <c r="D248" s="104"/>
      <c r="E248" s="104"/>
      <c r="G248" s="211"/>
    </row>
    <row r="249" customHeight="true" spans="1:7">
      <c r="A249" s="213" t="s">
        <v>147</v>
      </c>
      <c r="B249" s="203">
        <f>22+199+17+208</f>
        <v>446</v>
      </c>
      <c r="C249" s="220">
        <v>344</v>
      </c>
      <c r="D249" s="104"/>
      <c r="E249" s="104"/>
      <c r="G249" s="210"/>
    </row>
    <row r="250" customHeight="true" spans="1:7">
      <c r="A250" s="213" t="s">
        <v>275</v>
      </c>
      <c r="B250" s="203">
        <v>55</v>
      </c>
      <c r="C250" s="220">
        <v>96</v>
      </c>
      <c r="D250" s="104"/>
      <c r="E250" s="104"/>
      <c r="G250" s="210"/>
    </row>
    <row r="251" customHeight="true" spans="1:7">
      <c r="A251" s="208" t="s">
        <v>276</v>
      </c>
      <c r="B251" s="102">
        <f>SUM(B252:B253)</f>
        <v>0</v>
      </c>
      <c r="C251" s="102">
        <f>SUM(C252:C253)</f>
        <v>0</v>
      </c>
      <c r="D251" s="102"/>
      <c r="E251" s="102"/>
      <c r="G251" s="211"/>
    </row>
    <row r="252" customHeight="true" spans="1:7">
      <c r="A252" s="206" t="s">
        <v>277</v>
      </c>
      <c r="B252" s="203"/>
      <c r="C252" s="205"/>
      <c r="D252" s="104"/>
      <c r="E252" s="104"/>
      <c r="G252" s="211"/>
    </row>
    <row r="253" customHeight="true" spans="1:7">
      <c r="A253" s="206" t="s">
        <v>278</v>
      </c>
      <c r="B253" s="203"/>
      <c r="C253" s="205"/>
      <c r="D253" s="104"/>
      <c r="E253" s="104"/>
      <c r="G253" s="211"/>
    </row>
    <row r="254" customHeight="true" spans="1:7">
      <c r="A254" s="122" t="s">
        <v>279</v>
      </c>
      <c r="B254" s="122">
        <f>B255+B256</f>
        <v>0</v>
      </c>
      <c r="C254" s="122">
        <f>C255+C256</f>
        <v>0</v>
      </c>
      <c r="D254" s="122"/>
      <c r="E254" s="122"/>
      <c r="G254" s="211"/>
    </row>
    <row r="255" customHeight="true" spans="1:7">
      <c r="A255" s="202" t="s">
        <v>280</v>
      </c>
      <c r="B255" s="203"/>
      <c r="C255" s="205"/>
      <c r="D255" s="104"/>
      <c r="E255" s="104"/>
      <c r="G255" s="211"/>
    </row>
    <row r="256" customHeight="true" spans="1:7">
      <c r="A256" s="202" t="s">
        <v>281</v>
      </c>
      <c r="B256" s="203"/>
      <c r="C256" s="205"/>
      <c r="D256" s="104"/>
      <c r="E256" s="104"/>
      <c r="G256" s="211"/>
    </row>
    <row r="257" customHeight="true" spans="1:7">
      <c r="A257" s="122" t="s">
        <v>282</v>
      </c>
      <c r="B257" s="122">
        <f>B258+B268</f>
        <v>0</v>
      </c>
      <c r="C257" s="122">
        <f>C258+C268</f>
        <v>0</v>
      </c>
      <c r="D257" s="122"/>
      <c r="E257" s="122"/>
      <c r="G257" s="211"/>
    </row>
    <row r="258" customHeight="true" spans="1:7">
      <c r="A258" s="208" t="s">
        <v>283</v>
      </c>
      <c r="B258" s="102">
        <f>SUM(B259:B267)</f>
        <v>0</v>
      </c>
      <c r="C258" s="102">
        <f>SUM(C259:C267)</f>
        <v>0</v>
      </c>
      <c r="D258" s="102"/>
      <c r="E258" s="102"/>
      <c r="G258" s="211"/>
    </row>
    <row r="259" customHeight="true" spans="1:7">
      <c r="A259" s="206" t="s">
        <v>284</v>
      </c>
      <c r="B259" s="203"/>
      <c r="C259" s="205"/>
      <c r="D259" s="104"/>
      <c r="E259" s="104"/>
      <c r="G259" s="211"/>
    </row>
    <row r="260" customHeight="true" spans="1:7">
      <c r="A260" s="202" t="s">
        <v>285</v>
      </c>
      <c r="B260" s="203"/>
      <c r="C260" s="205"/>
      <c r="D260" s="104"/>
      <c r="E260" s="104"/>
      <c r="G260" s="211"/>
    </row>
    <row r="261" customHeight="true" spans="1:7">
      <c r="A261" s="202" t="s">
        <v>286</v>
      </c>
      <c r="B261" s="203"/>
      <c r="C261" s="205"/>
      <c r="D261" s="104"/>
      <c r="E261" s="104"/>
      <c r="G261" s="211"/>
    </row>
    <row r="262" customHeight="true" spans="1:7">
      <c r="A262" s="202" t="s">
        <v>287</v>
      </c>
      <c r="B262" s="203"/>
      <c r="C262" s="204"/>
      <c r="D262" s="104"/>
      <c r="E262" s="104"/>
      <c r="G262" s="211"/>
    </row>
    <row r="263" customHeight="true" spans="1:7">
      <c r="A263" s="206" t="s">
        <v>288</v>
      </c>
      <c r="B263" s="203"/>
      <c r="C263" s="204"/>
      <c r="D263" s="104"/>
      <c r="E263" s="104"/>
      <c r="G263" s="211"/>
    </row>
    <row r="264" customHeight="true" spans="1:7">
      <c r="A264" s="206" t="s">
        <v>289</v>
      </c>
      <c r="B264" s="203"/>
      <c r="C264" s="205"/>
      <c r="D264" s="104"/>
      <c r="E264" s="104"/>
      <c r="G264" s="211"/>
    </row>
    <row r="265" customHeight="true" spans="1:7">
      <c r="A265" s="206" t="s">
        <v>290</v>
      </c>
      <c r="B265" s="203"/>
      <c r="C265" s="204"/>
      <c r="D265" s="104"/>
      <c r="E265" s="104"/>
      <c r="G265" s="211"/>
    </row>
    <row r="266" customHeight="true" spans="1:7">
      <c r="A266" s="206" t="s">
        <v>291</v>
      </c>
      <c r="B266" s="203"/>
      <c r="C266" s="205"/>
      <c r="D266" s="104"/>
      <c r="E266" s="104"/>
      <c r="G266" s="211"/>
    </row>
    <row r="267" customHeight="true" spans="1:7">
      <c r="A267" s="206" t="s">
        <v>292</v>
      </c>
      <c r="B267" s="203"/>
      <c r="C267" s="205"/>
      <c r="D267" s="104"/>
      <c r="E267" s="104"/>
      <c r="G267" s="211"/>
    </row>
    <row r="268" customHeight="true" spans="1:7">
      <c r="A268" s="206" t="s">
        <v>293</v>
      </c>
      <c r="B268" s="203"/>
      <c r="C268" s="204"/>
      <c r="D268" s="104"/>
      <c r="E268" s="104"/>
      <c r="G268" s="211"/>
    </row>
    <row r="269" customHeight="true" spans="1:7">
      <c r="A269" s="122" t="s">
        <v>294</v>
      </c>
      <c r="B269" s="122">
        <f>B270+B273+B282+B289+B297+B306+B322+B331+B341+B349+B355</f>
        <v>10270</v>
      </c>
      <c r="C269" s="122">
        <f>C270+C273+C282+C289+C297+C306+C322+C331+C341+C349+C355</f>
        <v>8647</v>
      </c>
      <c r="D269" s="122"/>
      <c r="E269" s="122"/>
      <c r="G269" s="210"/>
    </row>
    <row r="270" customHeight="true" spans="1:7">
      <c r="A270" s="201" t="s">
        <v>295</v>
      </c>
      <c r="B270" s="102">
        <f>SUM(B271:B272)</f>
        <v>0</v>
      </c>
      <c r="C270" s="102">
        <f>SUM(C271:C272)</f>
        <v>0</v>
      </c>
      <c r="D270" s="102"/>
      <c r="E270" s="102"/>
      <c r="G270" s="211"/>
    </row>
    <row r="271" customHeight="true" spans="1:7">
      <c r="A271" s="202" t="s">
        <v>296</v>
      </c>
      <c r="B271" s="203"/>
      <c r="C271" s="205"/>
      <c r="D271" s="104"/>
      <c r="E271" s="104"/>
      <c r="G271" s="211"/>
    </row>
    <row r="272" customHeight="true" spans="1:7">
      <c r="A272" s="206" t="s">
        <v>297</v>
      </c>
      <c r="B272" s="203"/>
      <c r="C272" s="205"/>
      <c r="D272" s="104"/>
      <c r="E272" s="104"/>
      <c r="G272" s="211"/>
    </row>
    <row r="273" customHeight="true" spans="1:7">
      <c r="A273" s="208" t="s">
        <v>298</v>
      </c>
      <c r="B273" s="102">
        <f>SUM(B274:B281)</f>
        <v>9404</v>
      </c>
      <c r="C273" s="102">
        <f>SUM(C274:C281)</f>
        <v>7947</v>
      </c>
      <c r="D273" s="102"/>
      <c r="E273" s="102"/>
      <c r="G273" s="210"/>
    </row>
    <row r="274" customHeight="true" spans="1:7">
      <c r="A274" s="206" t="s">
        <v>138</v>
      </c>
      <c r="B274" s="203">
        <v>3753</v>
      </c>
      <c r="C274" s="205">
        <v>3551</v>
      </c>
      <c r="D274" s="104"/>
      <c r="E274" s="104"/>
      <c r="G274" s="210"/>
    </row>
    <row r="275" customHeight="true" spans="1:7">
      <c r="A275" s="206" t="s">
        <v>139</v>
      </c>
      <c r="B275" s="203">
        <v>955</v>
      </c>
      <c r="C275" s="205">
        <v>820</v>
      </c>
      <c r="D275" s="104"/>
      <c r="E275" s="104"/>
      <c r="G275" s="210"/>
    </row>
    <row r="276" customHeight="true" spans="1:7">
      <c r="A276" s="206" t="s">
        <v>140</v>
      </c>
      <c r="B276" s="203"/>
      <c r="C276" s="205"/>
      <c r="D276" s="104"/>
      <c r="E276" s="104"/>
      <c r="G276" s="211"/>
    </row>
    <row r="277" customHeight="true" spans="1:7">
      <c r="A277" s="206" t="s">
        <v>180</v>
      </c>
      <c r="B277" s="203">
        <v>374</v>
      </c>
      <c r="C277" s="205">
        <v>102</v>
      </c>
      <c r="D277" s="104"/>
      <c r="E277" s="104"/>
      <c r="G277" s="210"/>
    </row>
    <row r="278" customHeight="true" spans="1:7">
      <c r="A278" s="222" t="s">
        <v>299</v>
      </c>
      <c r="B278" s="203"/>
      <c r="C278" s="205"/>
      <c r="D278" s="104"/>
      <c r="E278" s="104"/>
      <c r="G278" s="211"/>
    </row>
    <row r="279" customHeight="true" spans="1:7">
      <c r="A279" s="222" t="s">
        <v>300</v>
      </c>
      <c r="B279" s="203"/>
      <c r="C279" s="205"/>
      <c r="D279" s="104"/>
      <c r="E279" s="104"/>
      <c r="G279" s="211"/>
    </row>
    <row r="280" customHeight="true" spans="1:7">
      <c r="A280" s="206" t="s">
        <v>147</v>
      </c>
      <c r="B280" s="203">
        <v>549</v>
      </c>
      <c r="C280" s="205">
        <v>568</v>
      </c>
      <c r="D280" s="104"/>
      <c r="E280" s="104"/>
      <c r="G280" s="210"/>
    </row>
    <row r="281" customHeight="true" spans="1:7">
      <c r="A281" s="206" t="s">
        <v>301</v>
      </c>
      <c r="B281" s="203">
        <f>866+2778+129</f>
        <v>3773</v>
      </c>
      <c r="C281" s="205">
        <v>2906</v>
      </c>
      <c r="D281" s="104"/>
      <c r="E281" s="104"/>
      <c r="G281" s="210"/>
    </row>
    <row r="282" customHeight="true" spans="1:7">
      <c r="A282" s="201" t="s">
        <v>302</v>
      </c>
      <c r="B282" s="102">
        <f>SUM(B283:B288)</f>
        <v>65</v>
      </c>
      <c r="C282" s="102">
        <f>SUM(C283:C288)</f>
        <v>10</v>
      </c>
      <c r="D282" s="102"/>
      <c r="E282" s="102"/>
      <c r="G282" s="210"/>
    </row>
    <row r="283" customHeight="true" spans="1:7">
      <c r="A283" s="202" t="s">
        <v>138</v>
      </c>
      <c r="B283" s="203"/>
      <c r="C283" s="204"/>
      <c r="D283" s="104"/>
      <c r="E283" s="104"/>
      <c r="G283" s="211"/>
    </row>
    <row r="284" customHeight="true" spans="1:7">
      <c r="A284" s="202" t="s">
        <v>139</v>
      </c>
      <c r="B284" s="203"/>
      <c r="C284" s="205"/>
      <c r="D284" s="104"/>
      <c r="E284" s="104"/>
      <c r="G284" s="211"/>
    </row>
    <row r="285" customHeight="true" spans="1:7">
      <c r="A285" s="206" t="s">
        <v>140</v>
      </c>
      <c r="B285" s="203"/>
      <c r="C285" s="205"/>
      <c r="D285" s="104"/>
      <c r="E285" s="104"/>
      <c r="G285" s="211"/>
    </row>
    <row r="286" customHeight="true" spans="1:7">
      <c r="A286" s="206" t="s">
        <v>303</v>
      </c>
      <c r="B286" s="203">
        <v>65</v>
      </c>
      <c r="C286" s="205">
        <v>10</v>
      </c>
      <c r="D286" s="104"/>
      <c r="E286" s="104"/>
      <c r="G286" s="210"/>
    </row>
    <row r="287" customHeight="true" spans="1:7">
      <c r="A287" s="206" t="s">
        <v>147</v>
      </c>
      <c r="B287" s="203"/>
      <c r="C287" s="205"/>
      <c r="D287" s="104"/>
      <c r="E287" s="104"/>
      <c r="G287" s="211"/>
    </row>
    <row r="288" customHeight="true" spans="1:7">
      <c r="A288" s="104" t="s">
        <v>304</v>
      </c>
      <c r="B288" s="203"/>
      <c r="C288" s="205"/>
      <c r="D288" s="104"/>
      <c r="E288" s="104"/>
      <c r="G288" s="211"/>
    </row>
    <row r="289" customHeight="true" spans="1:7">
      <c r="A289" s="209" t="s">
        <v>305</v>
      </c>
      <c r="B289" s="102">
        <f>SUM(B290:B296)</f>
        <v>192</v>
      </c>
      <c r="C289" s="102">
        <f>SUM(C290:C296)</f>
        <v>0</v>
      </c>
      <c r="D289" s="102"/>
      <c r="E289" s="102"/>
      <c r="G289" s="211"/>
    </row>
    <row r="290" customHeight="true" spans="1:7">
      <c r="A290" s="202" t="s">
        <v>138</v>
      </c>
      <c r="B290" s="203">
        <v>192</v>
      </c>
      <c r="C290" s="205"/>
      <c r="D290" s="104"/>
      <c r="E290" s="104"/>
      <c r="G290" s="211"/>
    </row>
    <row r="291" customHeight="true" spans="1:7">
      <c r="A291" s="202" t="s">
        <v>139</v>
      </c>
      <c r="B291" s="203"/>
      <c r="C291" s="204"/>
      <c r="D291" s="104"/>
      <c r="E291" s="104"/>
      <c r="G291" s="211"/>
    </row>
    <row r="292" customHeight="true" spans="1:7">
      <c r="A292" s="206" t="s">
        <v>140</v>
      </c>
      <c r="B292" s="203"/>
      <c r="C292" s="204"/>
      <c r="D292" s="104"/>
      <c r="E292" s="104"/>
      <c r="G292" s="211"/>
    </row>
    <row r="293" customHeight="true" spans="1:7">
      <c r="A293" s="206" t="s">
        <v>306</v>
      </c>
      <c r="B293" s="203"/>
      <c r="C293" s="205"/>
      <c r="D293" s="104"/>
      <c r="E293" s="104"/>
      <c r="G293" s="211"/>
    </row>
    <row r="294" customHeight="true" spans="1:7">
      <c r="A294" s="222" t="s">
        <v>307</v>
      </c>
      <c r="B294" s="203"/>
      <c r="C294" s="204"/>
      <c r="D294" s="104"/>
      <c r="E294" s="104"/>
      <c r="G294" s="211"/>
    </row>
    <row r="295" customHeight="true" spans="1:7">
      <c r="A295" s="206" t="s">
        <v>147</v>
      </c>
      <c r="B295" s="203"/>
      <c r="C295" s="205"/>
      <c r="D295" s="104"/>
      <c r="E295" s="104"/>
      <c r="G295" s="211"/>
    </row>
    <row r="296" customHeight="true" spans="1:7">
      <c r="A296" s="206" t="s">
        <v>308</v>
      </c>
      <c r="B296" s="203"/>
      <c r="C296" s="205"/>
      <c r="D296" s="104"/>
      <c r="E296" s="104"/>
      <c r="G296" s="211"/>
    </row>
    <row r="297" customHeight="true" spans="1:7">
      <c r="A297" s="102" t="s">
        <v>309</v>
      </c>
      <c r="B297" s="102">
        <f>SUM(B298:B305)</f>
        <v>156</v>
      </c>
      <c r="C297" s="102">
        <f>SUM(C298:C305)</f>
        <v>211</v>
      </c>
      <c r="D297" s="102"/>
      <c r="E297" s="102"/>
      <c r="G297" s="210"/>
    </row>
    <row r="298" customHeight="true" spans="1:7">
      <c r="A298" s="202" t="s">
        <v>138</v>
      </c>
      <c r="B298" s="203">
        <v>147</v>
      </c>
      <c r="C298" s="205">
        <v>211</v>
      </c>
      <c r="D298" s="104"/>
      <c r="E298" s="104"/>
      <c r="G298" s="210"/>
    </row>
    <row r="299" customHeight="true" spans="1:7">
      <c r="A299" s="202" t="s">
        <v>139</v>
      </c>
      <c r="B299" s="203">
        <v>9</v>
      </c>
      <c r="C299" s="205"/>
      <c r="D299" s="104"/>
      <c r="E299" s="104"/>
      <c r="G299" s="211"/>
    </row>
    <row r="300" customHeight="true" spans="1:7">
      <c r="A300" s="202" t="s">
        <v>140</v>
      </c>
      <c r="B300" s="203"/>
      <c r="C300" s="205"/>
      <c r="D300" s="104"/>
      <c r="E300" s="104"/>
      <c r="G300" s="211"/>
    </row>
    <row r="301" customHeight="true" spans="1:7">
      <c r="A301" s="206" t="s">
        <v>310</v>
      </c>
      <c r="B301" s="203"/>
      <c r="C301" s="205"/>
      <c r="D301" s="104"/>
      <c r="E301" s="104"/>
      <c r="G301" s="211"/>
    </row>
    <row r="302" customHeight="true" spans="1:7">
      <c r="A302" s="206" t="s">
        <v>311</v>
      </c>
      <c r="B302" s="203"/>
      <c r="C302" s="205"/>
      <c r="D302" s="104"/>
      <c r="E302" s="104"/>
      <c r="G302" s="211"/>
    </row>
    <row r="303" customHeight="true" spans="1:7">
      <c r="A303" s="206" t="s">
        <v>312</v>
      </c>
      <c r="B303" s="203"/>
      <c r="C303" s="205"/>
      <c r="D303" s="104"/>
      <c r="E303" s="104"/>
      <c r="G303" s="211"/>
    </row>
    <row r="304" customHeight="true" spans="1:7">
      <c r="A304" s="202" t="s">
        <v>147</v>
      </c>
      <c r="B304" s="203"/>
      <c r="C304" s="204"/>
      <c r="D304" s="104"/>
      <c r="E304" s="104"/>
      <c r="G304" s="211"/>
    </row>
    <row r="305" customHeight="true" spans="1:7">
      <c r="A305" s="202" t="s">
        <v>313</v>
      </c>
      <c r="B305" s="203"/>
      <c r="C305" s="205"/>
      <c r="D305" s="104"/>
      <c r="E305" s="104"/>
      <c r="G305" s="211"/>
    </row>
    <row r="306" customHeight="true" spans="1:7">
      <c r="A306" s="201" t="s">
        <v>314</v>
      </c>
      <c r="B306" s="102">
        <f>SUM(B307:B321)</f>
        <v>453</v>
      </c>
      <c r="C306" s="102">
        <f>SUM(C307:C321)</f>
        <v>473</v>
      </c>
      <c r="D306" s="102"/>
      <c r="E306" s="102"/>
      <c r="G306" s="210"/>
    </row>
    <row r="307" customHeight="true" spans="1:7">
      <c r="A307" s="206" t="s">
        <v>138</v>
      </c>
      <c r="B307" s="203">
        <v>277</v>
      </c>
      <c r="C307" s="205">
        <v>260</v>
      </c>
      <c r="D307" s="104"/>
      <c r="E307" s="104"/>
      <c r="G307" s="210"/>
    </row>
    <row r="308" customHeight="true" spans="1:7">
      <c r="A308" s="206" t="s">
        <v>139</v>
      </c>
      <c r="B308" s="203">
        <v>64</v>
      </c>
      <c r="C308" s="205">
        <v>97</v>
      </c>
      <c r="D308" s="104"/>
      <c r="E308" s="104"/>
      <c r="G308" s="210"/>
    </row>
    <row r="309" customHeight="true" spans="1:7">
      <c r="A309" s="206" t="s">
        <v>140</v>
      </c>
      <c r="B309" s="203"/>
      <c r="C309" s="205"/>
      <c r="D309" s="104"/>
      <c r="E309" s="104"/>
      <c r="G309" s="211"/>
    </row>
    <row r="310" customHeight="true" spans="1:7">
      <c r="A310" s="223" t="s">
        <v>315</v>
      </c>
      <c r="B310" s="203">
        <v>17</v>
      </c>
      <c r="C310" s="205">
        <v>17</v>
      </c>
      <c r="D310" s="104"/>
      <c r="E310" s="104"/>
      <c r="G310" s="210"/>
    </row>
    <row r="311" customHeight="true" spans="1:7">
      <c r="A311" s="202" t="s">
        <v>316</v>
      </c>
      <c r="B311" s="203"/>
      <c r="C311" s="205"/>
      <c r="D311" s="104"/>
      <c r="E311" s="104"/>
      <c r="G311" s="211"/>
    </row>
    <row r="312" customHeight="true" spans="1:7">
      <c r="A312" s="202" t="s">
        <v>317</v>
      </c>
      <c r="B312" s="203"/>
      <c r="C312" s="205"/>
      <c r="D312" s="104"/>
      <c r="E312" s="104"/>
      <c r="G312" s="211"/>
    </row>
    <row r="313" customHeight="true" spans="1:7">
      <c r="A313" s="207" t="s">
        <v>318</v>
      </c>
      <c r="B313" s="203">
        <v>6</v>
      </c>
      <c r="C313" s="205"/>
      <c r="D313" s="104"/>
      <c r="E313" s="104"/>
      <c r="G313" s="211"/>
    </row>
    <row r="314" customHeight="true" spans="1:7">
      <c r="A314" s="222" t="s">
        <v>319</v>
      </c>
      <c r="B314" s="203"/>
      <c r="C314" s="205"/>
      <c r="D314" s="104"/>
      <c r="E314" s="104"/>
      <c r="G314" s="211"/>
    </row>
    <row r="315" customHeight="true" spans="1:7">
      <c r="A315" s="206" t="s">
        <v>320</v>
      </c>
      <c r="B315" s="203"/>
      <c r="C315" s="205"/>
      <c r="D315" s="104"/>
      <c r="E315" s="104"/>
      <c r="G315" s="211"/>
    </row>
    <row r="316" customHeight="true" spans="1:7">
      <c r="A316" s="206" t="s">
        <v>321</v>
      </c>
      <c r="B316" s="203"/>
      <c r="C316" s="205"/>
      <c r="D316" s="104"/>
      <c r="E316" s="104"/>
      <c r="G316" s="211"/>
    </row>
    <row r="317" customHeight="true" spans="1:7">
      <c r="A317" s="206" t="s">
        <v>322</v>
      </c>
      <c r="B317" s="203"/>
      <c r="C317" s="205"/>
      <c r="D317" s="104"/>
      <c r="E317" s="104"/>
      <c r="G317" s="211"/>
    </row>
    <row r="318" customHeight="true" spans="1:7">
      <c r="A318" s="222" t="s">
        <v>323</v>
      </c>
      <c r="B318" s="203"/>
      <c r="C318" s="205"/>
      <c r="D318" s="104"/>
      <c r="E318" s="104"/>
      <c r="G318" s="211"/>
    </row>
    <row r="319" customHeight="true" spans="1:7">
      <c r="A319" s="222" t="s">
        <v>180</v>
      </c>
      <c r="B319" s="203"/>
      <c r="C319" s="205"/>
      <c r="D319" s="104"/>
      <c r="E319" s="104"/>
      <c r="G319" s="211"/>
    </row>
    <row r="320" customHeight="true" spans="1:7">
      <c r="A320" s="206" t="s">
        <v>147</v>
      </c>
      <c r="B320" s="203">
        <v>89</v>
      </c>
      <c r="C320" s="205">
        <v>99</v>
      </c>
      <c r="D320" s="104"/>
      <c r="E320" s="104"/>
      <c r="G320" s="210"/>
    </row>
    <row r="321" customHeight="true" spans="1:7">
      <c r="A321" s="202" t="s">
        <v>324</v>
      </c>
      <c r="B321" s="203"/>
      <c r="C321" s="205"/>
      <c r="D321" s="104"/>
      <c r="E321" s="104"/>
      <c r="G321" s="211"/>
    </row>
    <row r="322" customHeight="true" spans="1:7">
      <c r="A322" s="209" t="s">
        <v>325</v>
      </c>
      <c r="B322" s="102">
        <f>SUM(B323:B330)</f>
        <v>0</v>
      </c>
      <c r="C322" s="102">
        <f>SUM(C323:C330)</f>
        <v>0</v>
      </c>
      <c r="D322" s="102"/>
      <c r="E322" s="102"/>
      <c r="G322" s="211"/>
    </row>
    <row r="323" customHeight="true" spans="1:7">
      <c r="A323" s="202" t="s">
        <v>138</v>
      </c>
      <c r="B323" s="203"/>
      <c r="C323" s="205"/>
      <c r="D323" s="104"/>
      <c r="E323" s="104"/>
      <c r="G323" s="211"/>
    </row>
    <row r="324" customHeight="true" spans="1:7">
      <c r="A324" s="206" t="s">
        <v>139</v>
      </c>
      <c r="B324" s="203"/>
      <c r="C324" s="205"/>
      <c r="D324" s="104"/>
      <c r="E324" s="104"/>
      <c r="G324" s="211"/>
    </row>
    <row r="325" customHeight="true" spans="1:7">
      <c r="A325" s="206" t="s">
        <v>140</v>
      </c>
      <c r="B325" s="203"/>
      <c r="C325" s="205"/>
      <c r="D325" s="104"/>
      <c r="E325" s="104"/>
      <c r="G325" s="211"/>
    </row>
    <row r="326" customHeight="true" spans="1:7">
      <c r="A326" s="206" t="s">
        <v>326</v>
      </c>
      <c r="B326" s="203"/>
      <c r="C326" s="205"/>
      <c r="D326" s="104"/>
      <c r="E326" s="104"/>
      <c r="G326" s="211"/>
    </row>
    <row r="327" customHeight="true" spans="1:7">
      <c r="A327" s="104" t="s">
        <v>327</v>
      </c>
      <c r="B327" s="203"/>
      <c r="C327" s="205"/>
      <c r="D327" s="104"/>
      <c r="E327" s="104"/>
      <c r="G327" s="211"/>
    </row>
    <row r="328" customHeight="true" spans="1:7">
      <c r="A328" s="202" t="s">
        <v>328</v>
      </c>
      <c r="B328" s="203"/>
      <c r="C328" s="205"/>
      <c r="D328" s="104"/>
      <c r="E328" s="104"/>
      <c r="G328" s="211"/>
    </row>
    <row r="329" customHeight="true" spans="1:7">
      <c r="A329" s="202" t="s">
        <v>147</v>
      </c>
      <c r="B329" s="203"/>
      <c r="C329" s="205"/>
      <c r="D329" s="104"/>
      <c r="E329" s="104"/>
      <c r="G329" s="211"/>
    </row>
    <row r="330" customHeight="true" spans="1:7">
      <c r="A330" s="202" t="s">
        <v>329</v>
      </c>
      <c r="B330" s="203"/>
      <c r="C330" s="205"/>
      <c r="D330" s="104"/>
      <c r="E330" s="104"/>
      <c r="G330" s="211"/>
    </row>
    <row r="331" customHeight="true" spans="1:7">
      <c r="A331" s="208" t="s">
        <v>330</v>
      </c>
      <c r="B331" s="102">
        <f>SUM(B332:B340)</f>
        <v>0</v>
      </c>
      <c r="C331" s="102">
        <f>SUM(C332:C340)</f>
        <v>0</v>
      </c>
      <c r="D331" s="102"/>
      <c r="E331" s="102"/>
      <c r="G331" s="211"/>
    </row>
    <row r="332" customHeight="true" spans="1:7">
      <c r="A332" s="206" t="s">
        <v>138</v>
      </c>
      <c r="B332" s="203"/>
      <c r="C332" s="205"/>
      <c r="D332" s="104"/>
      <c r="E332" s="104"/>
      <c r="G332" s="211"/>
    </row>
    <row r="333" customHeight="true" spans="1:7">
      <c r="A333" s="206" t="s">
        <v>139</v>
      </c>
      <c r="B333" s="203"/>
      <c r="C333" s="205"/>
      <c r="D333" s="104"/>
      <c r="E333" s="104"/>
      <c r="G333" s="211"/>
    </row>
    <row r="334" customHeight="true" spans="1:7">
      <c r="A334" s="202" t="s">
        <v>140</v>
      </c>
      <c r="B334" s="203"/>
      <c r="C334" s="205"/>
      <c r="D334" s="104"/>
      <c r="E334" s="104"/>
      <c r="G334" s="211"/>
    </row>
    <row r="335" customHeight="true" spans="1:7">
      <c r="A335" s="202" t="s">
        <v>331</v>
      </c>
      <c r="B335" s="203"/>
      <c r="C335" s="204"/>
      <c r="D335" s="104"/>
      <c r="E335" s="104"/>
      <c r="G335" s="211"/>
    </row>
    <row r="336" customHeight="true" spans="1:7">
      <c r="A336" s="202" t="s">
        <v>332</v>
      </c>
      <c r="B336" s="203"/>
      <c r="C336" s="204"/>
      <c r="D336" s="104"/>
      <c r="E336" s="104"/>
      <c r="G336" s="211"/>
    </row>
    <row r="337" customHeight="true" spans="1:7">
      <c r="A337" s="206" t="s">
        <v>333</v>
      </c>
      <c r="B337" s="203"/>
      <c r="C337" s="205"/>
      <c r="D337" s="104"/>
      <c r="E337" s="104"/>
      <c r="G337" s="211"/>
    </row>
    <row r="338" customHeight="true" spans="1:7">
      <c r="A338" s="222" t="s">
        <v>180</v>
      </c>
      <c r="B338" s="203"/>
      <c r="C338" s="204"/>
      <c r="D338" s="104"/>
      <c r="E338" s="104"/>
      <c r="G338" s="211"/>
    </row>
    <row r="339" customHeight="true" spans="1:7">
      <c r="A339" s="206" t="s">
        <v>147</v>
      </c>
      <c r="B339" s="203"/>
      <c r="C339" s="204"/>
      <c r="D339" s="104"/>
      <c r="E339" s="104"/>
      <c r="G339" s="211"/>
    </row>
    <row r="340" customHeight="true" spans="1:7">
      <c r="A340" s="206" t="s">
        <v>334</v>
      </c>
      <c r="B340" s="203"/>
      <c r="C340" s="204"/>
      <c r="D340" s="104"/>
      <c r="E340" s="104"/>
      <c r="G340" s="211"/>
    </row>
    <row r="341" customHeight="true" spans="1:7">
      <c r="A341" s="102" t="s">
        <v>335</v>
      </c>
      <c r="B341" s="102">
        <f>SUM(B342:B348)</f>
        <v>0</v>
      </c>
      <c r="C341" s="102">
        <f>SUM(C342:C348)</f>
        <v>0</v>
      </c>
      <c r="D341" s="102"/>
      <c r="E341" s="102"/>
      <c r="G341" s="211"/>
    </row>
    <row r="342" customHeight="true" spans="1:7">
      <c r="A342" s="202" t="s">
        <v>138</v>
      </c>
      <c r="B342" s="203"/>
      <c r="C342" s="204"/>
      <c r="D342" s="104"/>
      <c r="E342" s="104"/>
      <c r="G342" s="211"/>
    </row>
    <row r="343" customHeight="true" spans="1:7">
      <c r="A343" s="202" t="s">
        <v>139</v>
      </c>
      <c r="B343" s="203"/>
      <c r="C343" s="204"/>
      <c r="D343" s="104"/>
      <c r="E343" s="104"/>
      <c r="G343" s="211"/>
    </row>
    <row r="344" customHeight="true" spans="1:7">
      <c r="A344" s="207" t="s">
        <v>140</v>
      </c>
      <c r="B344" s="203"/>
      <c r="C344" s="205"/>
      <c r="D344" s="104"/>
      <c r="E344" s="104"/>
      <c r="G344" s="211"/>
    </row>
    <row r="345" customHeight="true" spans="1:7">
      <c r="A345" s="212" t="s">
        <v>336</v>
      </c>
      <c r="B345" s="203"/>
      <c r="C345" s="205"/>
      <c r="D345" s="104"/>
      <c r="E345" s="104"/>
      <c r="G345" s="211"/>
    </row>
    <row r="346" customHeight="true" spans="1:7">
      <c r="A346" s="206" t="s">
        <v>337</v>
      </c>
      <c r="B346" s="203"/>
      <c r="C346" s="205"/>
      <c r="D346" s="104"/>
      <c r="E346" s="104"/>
      <c r="G346" s="211"/>
    </row>
    <row r="347" customHeight="true" spans="1:7">
      <c r="A347" s="206" t="s">
        <v>147</v>
      </c>
      <c r="B347" s="203"/>
      <c r="C347" s="204"/>
      <c r="D347" s="104"/>
      <c r="E347" s="104"/>
      <c r="G347" s="211"/>
    </row>
    <row r="348" customHeight="true" spans="1:7">
      <c r="A348" s="202" t="s">
        <v>338</v>
      </c>
      <c r="B348" s="203"/>
      <c r="C348" s="205"/>
      <c r="D348" s="104"/>
      <c r="E348" s="104"/>
      <c r="G348" s="211"/>
    </row>
    <row r="349" customHeight="true" spans="1:7">
      <c r="A349" s="201" t="s">
        <v>339</v>
      </c>
      <c r="B349" s="102">
        <f>SUM(B350:B354)</f>
        <v>0</v>
      </c>
      <c r="C349" s="102">
        <f>SUM(C350:C354)</f>
        <v>0</v>
      </c>
      <c r="D349" s="102"/>
      <c r="E349" s="102"/>
      <c r="G349" s="211"/>
    </row>
    <row r="350" customHeight="true" spans="1:7">
      <c r="A350" s="202" t="s">
        <v>138</v>
      </c>
      <c r="B350" s="203"/>
      <c r="C350" s="204"/>
      <c r="D350" s="104"/>
      <c r="E350" s="104"/>
      <c r="G350" s="211"/>
    </row>
    <row r="351" customHeight="true" spans="1:7">
      <c r="A351" s="206" t="s">
        <v>139</v>
      </c>
      <c r="B351" s="203"/>
      <c r="C351" s="204"/>
      <c r="D351" s="104"/>
      <c r="E351" s="104"/>
      <c r="G351" s="211"/>
    </row>
    <row r="352" customHeight="true" spans="1:7">
      <c r="A352" s="213" t="s">
        <v>180</v>
      </c>
      <c r="B352" s="203"/>
      <c r="C352" s="205"/>
      <c r="D352" s="104"/>
      <c r="E352" s="104"/>
      <c r="G352" s="211"/>
    </row>
    <row r="353" customHeight="true" spans="1:7">
      <c r="A353" s="222" t="s">
        <v>340</v>
      </c>
      <c r="B353" s="203"/>
      <c r="C353" s="205"/>
      <c r="D353" s="104"/>
      <c r="E353" s="104"/>
      <c r="G353" s="211"/>
    </row>
    <row r="354" customHeight="true" spans="1:7">
      <c r="A354" s="202" t="s">
        <v>341</v>
      </c>
      <c r="B354" s="203"/>
      <c r="C354" s="205"/>
      <c r="D354" s="104"/>
      <c r="E354" s="104"/>
      <c r="G354" s="211"/>
    </row>
    <row r="355" customHeight="true" spans="1:7">
      <c r="A355" s="201" t="s">
        <v>342</v>
      </c>
      <c r="B355" s="102">
        <f>B356</f>
        <v>0</v>
      </c>
      <c r="C355" s="102">
        <f>C356</f>
        <v>6</v>
      </c>
      <c r="D355" s="102"/>
      <c r="E355" s="102"/>
      <c r="G355" s="210"/>
    </row>
    <row r="356" customHeight="true" spans="1:7">
      <c r="A356" s="202" t="s">
        <v>343</v>
      </c>
      <c r="B356" s="203"/>
      <c r="C356" s="205">
        <v>6</v>
      </c>
      <c r="D356" s="104"/>
      <c r="E356" s="104"/>
      <c r="G356" s="210"/>
    </row>
    <row r="357" customHeight="true" spans="1:7">
      <c r="A357" s="122" t="s">
        <v>344</v>
      </c>
      <c r="B357" s="122">
        <f>B358+B363+B372+B379+B385+B389+B393+B397+B403+B410</f>
        <v>29862</v>
      </c>
      <c r="C357" s="122">
        <f>C358+C363+C372+C379+C385+C389+C393+C397+C403+C410</f>
        <v>28425</v>
      </c>
      <c r="D357" s="122"/>
      <c r="E357" s="122"/>
      <c r="G357" s="210"/>
    </row>
    <row r="358" customHeight="true" spans="1:7">
      <c r="A358" s="208" t="s">
        <v>345</v>
      </c>
      <c r="B358" s="102">
        <f>SUM(B359:B362)</f>
        <v>1896</v>
      </c>
      <c r="C358" s="102">
        <f>SUM(C359:C362)</f>
        <v>1778</v>
      </c>
      <c r="D358" s="102"/>
      <c r="E358" s="102"/>
      <c r="G358" s="210"/>
    </row>
    <row r="359" customHeight="true" spans="1:7">
      <c r="A359" s="202" t="s">
        <v>138</v>
      </c>
      <c r="B359" s="203">
        <v>245</v>
      </c>
      <c r="C359" s="204">
        <v>234</v>
      </c>
      <c r="D359" s="104"/>
      <c r="E359" s="104"/>
      <c r="G359" s="210"/>
    </row>
    <row r="360" customHeight="true" spans="1:7">
      <c r="A360" s="202" t="s">
        <v>139</v>
      </c>
      <c r="B360" s="203"/>
      <c r="C360" s="205"/>
      <c r="D360" s="104"/>
      <c r="E360" s="104"/>
      <c r="G360" s="211"/>
    </row>
    <row r="361" customHeight="true" spans="1:7">
      <c r="A361" s="202" t="s">
        <v>140</v>
      </c>
      <c r="B361" s="203">
        <v>617</v>
      </c>
      <c r="C361" s="205">
        <v>763</v>
      </c>
      <c r="D361" s="104"/>
      <c r="E361" s="104"/>
      <c r="G361" s="210"/>
    </row>
    <row r="362" customHeight="true" spans="1:7">
      <c r="A362" s="212" t="s">
        <v>346</v>
      </c>
      <c r="B362" s="203">
        <v>1034</v>
      </c>
      <c r="C362" s="205">
        <v>781</v>
      </c>
      <c r="D362" s="104"/>
      <c r="E362" s="104"/>
      <c r="G362" s="210"/>
    </row>
    <row r="363" customHeight="true" spans="1:7">
      <c r="A363" s="201" t="s">
        <v>347</v>
      </c>
      <c r="B363" s="102">
        <f>SUM(B364:B371)</f>
        <v>22584</v>
      </c>
      <c r="C363" s="102">
        <f>SUM(C364:C371)</f>
        <v>22816</v>
      </c>
      <c r="D363" s="102"/>
      <c r="E363" s="102"/>
      <c r="G363" s="210"/>
    </row>
    <row r="364" customHeight="true" spans="1:7">
      <c r="A364" s="202" t="s">
        <v>348</v>
      </c>
      <c r="B364" s="203">
        <v>633</v>
      </c>
      <c r="C364" s="205">
        <v>810</v>
      </c>
      <c r="D364" s="104"/>
      <c r="E364" s="104"/>
      <c r="G364" s="210"/>
    </row>
    <row r="365" customHeight="true" spans="1:7">
      <c r="A365" s="202" t="s">
        <v>349</v>
      </c>
      <c r="B365" s="203">
        <v>8834</v>
      </c>
      <c r="C365" s="204">
        <v>8873</v>
      </c>
      <c r="D365" s="104"/>
      <c r="E365" s="104"/>
      <c r="G365" s="210"/>
    </row>
    <row r="366" customHeight="true" spans="1:7">
      <c r="A366" s="206" t="s">
        <v>350</v>
      </c>
      <c r="B366" s="203">
        <v>6040</v>
      </c>
      <c r="C366" s="205">
        <v>6386</v>
      </c>
      <c r="D366" s="104"/>
      <c r="E366" s="104"/>
      <c r="G366" s="210"/>
    </row>
    <row r="367" customHeight="true" spans="1:7">
      <c r="A367" s="206" t="s">
        <v>351</v>
      </c>
      <c r="B367" s="203">
        <v>3899</v>
      </c>
      <c r="C367" s="205">
        <v>3941</v>
      </c>
      <c r="D367" s="104"/>
      <c r="E367" s="104"/>
      <c r="G367" s="210"/>
    </row>
    <row r="368" customHeight="true" spans="1:7">
      <c r="A368" s="206" t="s">
        <v>352</v>
      </c>
      <c r="B368" s="203"/>
      <c r="C368" s="204"/>
      <c r="D368" s="104"/>
      <c r="E368" s="104"/>
      <c r="G368" s="211"/>
    </row>
    <row r="369" customHeight="true" spans="1:7">
      <c r="A369" s="202" t="s">
        <v>353</v>
      </c>
      <c r="B369" s="203"/>
      <c r="C369" s="204"/>
      <c r="D369" s="104"/>
      <c r="E369" s="104"/>
      <c r="G369" s="211"/>
    </row>
    <row r="370" customHeight="true" spans="1:7">
      <c r="A370" s="202" t="s">
        <v>354</v>
      </c>
      <c r="B370" s="203"/>
      <c r="C370" s="205"/>
      <c r="D370" s="104"/>
      <c r="E370" s="104"/>
      <c r="G370" s="211"/>
    </row>
    <row r="371" customHeight="true" spans="1:7">
      <c r="A371" s="202" t="s">
        <v>355</v>
      </c>
      <c r="B371" s="203">
        <v>3178</v>
      </c>
      <c r="C371" s="205">
        <v>2806</v>
      </c>
      <c r="D371" s="104"/>
      <c r="E371" s="104"/>
      <c r="G371" s="210"/>
    </row>
    <row r="372" customHeight="true" spans="1:7">
      <c r="A372" s="201" t="s">
        <v>356</v>
      </c>
      <c r="B372" s="102">
        <f>SUM(B373:B378)</f>
        <v>2283</v>
      </c>
      <c r="C372" s="102">
        <f>SUM(C373:C378)</f>
        <v>1982</v>
      </c>
      <c r="D372" s="102"/>
      <c r="E372" s="102"/>
      <c r="G372" s="210"/>
    </row>
    <row r="373" customHeight="true" spans="1:7">
      <c r="A373" s="202" t="s">
        <v>357</v>
      </c>
      <c r="B373" s="203"/>
      <c r="C373" s="205"/>
      <c r="D373" s="104"/>
      <c r="E373" s="104"/>
      <c r="G373" s="211"/>
    </row>
    <row r="374" customHeight="true" spans="1:7">
      <c r="A374" s="202" t="s">
        <v>358</v>
      </c>
      <c r="B374" s="203"/>
      <c r="C374" s="205"/>
      <c r="D374" s="104"/>
      <c r="E374" s="104"/>
      <c r="G374" s="211"/>
    </row>
    <row r="375" customHeight="true" spans="1:7">
      <c r="A375" s="202" t="s">
        <v>359</v>
      </c>
      <c r="B375" s="203">
        <v>577</v>
      </c>
      <c r="C375" s="205">
        <v>826</v>
      </c>
      <c r="D375" s="104"/>
      <c r="E375" s="104"/>
      <c r="G375" s="210"/>
    </row>
    <row r="376" customHeight="true" spans="1:7">
      <c r="A376" s="206" t="s">
        <v>360</v>
      </c>
      <c r="B376" s="203">
        <v>1673</v>
      </c>
      <c r="C376" s="205">
        <v>1156</v>
      </c>
      <c r="D376" s="104"/>
      <c r="E376" s="104"/>
      <c r="G376" s="210"/>
    </row>
    <row r="377" customHeight="true" spans="1:7">
      <c r="A377" s="206" t="s">
        <v>361</v>
      </c>
      <c r="B377" s="203"/>
      <c r="C377" s="204"/>
      <c r="D377" s="104"/>
      <c r="E377" s="104"/>
      <c r="G377" s="211"/>
    </row>
    <row r="378" customHeight="true" spans="1:7">
      <c r="A378" s="206" t="s">
        <v>362</v>
      </c>
      <c r="B378" s="203">
        <v>33</v>
      </c>
      <c r="C378" s="204"/>
      <c r="D378" s="104"/>
      <c r="E378" s="104"/>
      <c r="G378" s="211"/>
    </row>
    <row r="379" customHeight="true" spans="1:7">
      <c r="A379" s="102" t="s">
        <v>363</v>
      </c>
      <c r="B379" s="102">
        <f>SUM(B380:B384)</f>
        <v>8</v>
      </c>
      <c r="C379" s="102">
        <f>SUM(C380:C384)</f>
        <v>4</v>
      </c>
      <c r="D379" s="102"/>
      <c r="E379" s="102"/>
      <c r="G379" s="210"/>
    </row>
    <row r="380" customHeight="true" spans="1:7">
      <c r="A380" s="202" t="s">
        <v>364</v>
      </c>
      <c r="B380" s="203"/>
      <c r="C380" s="204"/>
      <c r="D380" s="104"/>
      <c r="E380" s="104"/>
      <c r="G380" s="211"/>
    </row>
    <row r="381" customHeight="true" spans="1:7">
      <c r="A381" s="202" t="s">
        <v>365</v>
      </c>
      <c r="B381" s="203"/>
      <c r="C381" s="205"/>
      <c r="D381" s="104"/>
      <c r="E381" s="104"/>
      <c r="G381" s="211"/>
    </row>
    <row r="382" customHeight="true" spans="1:7">
      <c r="A382" s="202" t="s">
        <v>366</v>
      </c>
      <c r="B382" s="203"/>
      <c r="C382" s="204"/>
      <c r="D382" s="104"/>
      <c r="E382" s="104"/>
      <c r="G382" s="211"/>
    </row>
    <row r="383" customHeight="true" spans="1:7">
      <c r="A383" s="206" t="s">
        <v>367</v>
      </c>
      <c r="B383" s="203"/>
      <c r="C383" s="204"/>
      <c r="D383" s="104"/>
      <c r="E383" s="104"/>
      <c r="G383" s="211"/>
    </row>
    <row r="384" customHeight="true" spans="1:7">
      <c r="A384" s="206" t="s">
        <v>368</v>
      </c>
      <c r="B384" s="203">
        <v>8</v>
      </c>
      <c r="C384" s="205">
        <v>4</v>
      </c>
      <c r="D384" s="104"/>
      <c r="E384" s="104"/>
      <c r="G384" s="210"/>
    </row>
    <row r="385" customHeight="true" spans="1:7">
      <c r="A385" s="208" t="s">
        <v>369</v>
      </c>
      <c r="B385" s="102">
        <f>SUM(B386:B388)</f>
        <v>18</v>
      </c>
      <c r="C385" s="102">
        <f>SUM(C386:C388)</f>
        <v>20</v>
      </c>
      <c r="D385" s="102"/>
      <c r="E385" s="102"/>
      <c r="G385" s="210"/>
    </row>
    <row r="386" customHeight="true" spans="1:7">
      <c r="A386" s="202" t="s">
        <v>370</v>
      </c>
      <c r="B386" s="203">
        <v>18</v>
      </c>
      <c r="C386" s="205">
        <v>20</v>
      </c>
      <c r="D386" s="104"/>
      <c r="E386" s="104"/>
      <c r="G386" s="210"/>
    </row>
    <row r="387" customHeight="true" spans="1:7">
      <c r="A387" s="202" t="s">
        <v>371</v>
      </c>
      <c r="B387" s="203"/>
      <c r="C387" s="205"/>
      <c r="D387" s="104"/>
      <c r="E387" s="104"/>
      <c r="G387" s="211"/>
    </row>
    <row r="388" customHeight="true" spans="1:7">
      <c r="A388" s="202" t="s">
        <v>372</v>
      </c>
      <c r="B388" s="203"/>
      <c r="C388" s="205"/>
      <c r="D388" s="104"/>
      <c r="E388" s="104"/>
      <c r="G388" s="211"/>
    </row>
    <row r="389" customHeight="true" spans="1:7">
      <c r="A389" s="208" t="s">
        <v>373</v>
      </c>
      <c r="B389" s="102">
        <f>SUM(B390:B392)</f>
        <v>0</v>
      </c>
      <c r="C389" s="102">
        <f>SUM(C390:C392)</f>
        <v>0</v>
      </c>
      <c r="D389" s="102"/>
      <c r="E389" s="102"/>
      <c r="G389" s="211"/>
    </row>
    <row r="390" customHeight="true" spans="1:7">
      <c r="A390" s="206" t="s">
        <v>374</v>
      </c>
      <c r="B390" s="203"/>
      <c r="C390" s="205"/>
      <c r="D390" s="104"/>
      <c r="E390" s="104"/>
      <c r="G390" s="211"/>
    </row>
    <row r="391" customHeight="true" spans="1:7">
      <c r="A391" s="206" t="s">
        <v>375</v>
      </c>
      <c r="B391" s="203"/>
      <c r="C391" s="205"/>
      <c r="D391" s="104"/>
      <c r="E391" s="104"/>
      <c r="G391" s="211"/>
    </row>
    <row r="392" customHeight="true" spans="1:7">
      <c r="A392" s="104" t="s">
        <v>376</v>
      </c>
      <c r="B392" s="203"/>
      <c r="C392" s="205"/>
      <c r="D392" s="104"/>
      <c r="E392" s="104"/>
      <c r="G392" s="211"/>
    </row>
    <row r="393" customHeight="true" spans="1:7">
      <c r="A393" s="201" t="s">
        <v>377</v>
      </c>
      <c r="B393" s="102">
        <f>SUM(B394:B396)</f>
        <v>50</v>
      </c>
      <c r="C393" s="102">
        <f>SUM(C394:C396)</f>
        <v>55</v>
      </c>
      <c r="D393" s="102"/>
      <c r="E393" s="102"/>
      <c r="G393" s="210"/>
    </row>
    <row r="394" customHeight="true" spans="1:7">
      <c r="A394" s="202" t="s">
        <v>378</v>
      </c>
      <c r="B394" s="203">
        <v>50</v>
      </c>
      <c r="C394" s="205">
        <v>55</v>
      </c>
      <c r="D394" s="104"/>
      <c r="E394" s="104"/>
      <c r="G394" s="210"/>
    </row>
    <row r="395" customHeight="true" spans="1:7">
      <c r="A395" s="202" t="s">
        <v>379</v>
      </c>
      <c r="B395" s="203"/>
      <c r="C395" s="205"/>
      <c r="D395" s="104"/>
      <c r="E395" s="104"/>
      <c r="G395" s="211"/>
    </row>
    <row r="396" customHeight="true" spans="1:7">
      <c r="A396" s="206" t="s">
        <v>380</v>
      </c>
      <c r="B396" s="203"/>
      <c r="C396" s="205"/>
      <c r="D396" s="104"/>
      <c r="E396" s="104"/>
      <c r="G396" s="211"/>
    </row>
    <row r="397" customHeight="true" spans="1:7">
      <c r="A397" s="208" t="s">
        <v>381</v>
      </c>
      <c r="B397" s="102">
        <f>SUM(B398:B402)</f>
        <v>362</v>
      </c>
      <c r="C397" s="102">
        <f>SUM(C398:C402)</f>
        <v>341</v>
      </c>
      <c r="D397" s="102"/>
      <c r="E397" s="102"/>
      <c r="G397" s="210"/>
    </row>
    <row r="398" customHeight="true" spans="1:7">
      <c r="A398" s="206" t="s">
        <v>382</v>
      </c>
      <c r="B398" s="203">
        <v>84</v>
      </c>
      <c r="C398" s="205">
        <v>94</v>
      </c>
      <c r="D398" s="104"/>
      <c r="E398" s="104"/>
      <c r="G398" s="210"/>
    </row>
    <row r="399" customHeight="true" spans="1:7">
      <c r="A399" s="202" t="s">
        <v>383</v>
      </c>
      <c r="B399" s="203">
        <v>278</v>
      </c>
      <c r="C399" s="205">
        <v>247</v>
      </c>
      <c r="D399" s="104"/>
      <c r="E399" s="104"/>
      <c r="G399" s="210"/>
    </row>
    <row r="400" customHeight="true" spans="1:7">
      <c r="A400" s="202" t="s">
        <v>384</v>
      </c>
      <c r="B400" s="203"/>
      <c r="C400" s="205"/>
      <c r="D400" s="104"/>
      <c r="E400" s="104"/>
      <c r="G400" s="211"/>
    </row>
    <row r="401" customHeight="true" spans="1:7">
      <c r="A401" s="202" t="s">
        <v>385</v>
      </c>
      <c r="B401" s="203"/>
      <c r="C401" s="204"/>
      <c r="D401" s="104"/>
      <c r="E401" s="104"/>
      <c r="G401" s="211"/>
    </row>
    <row r="402" customHeight="true" spans="1:7">
      <c r="A402" s="202" t="s">
        <v>386</v>
      </c>
      <c r="B402" s="203"/>
      <c r="C402" s="205"/>
      <c r="D402" s="104"/>
      <c r="E402" s="104"/>
      <c r="G402" s="211"/>
    </row>
    <row r="403" customHeight="true" spans="1:7">
      <c r="A403" s="201" t="s">
        <v>387</v>
      </c>
      <c r="B403" s="102">
        <f>SUM(B404:B409)</f>
        <v>2259</v>
      </c>
      <c r="C403" s="102">
        <f>SUM(C404:C409)</f>
        <v>1024</v>
      </c>
      <c r="D403" s="102"/>
      <c r="E403" s="102"/>
      <c r="G403" s="210"/>
    </row>
    <row r="404" customHeight="true" spans="1:7">
      <c r="A404" s="206" t="s">
        <v>388</v>
      </c>
      <c r="B404" s="203"/>
      <c r="C404" s="205"/>
      <c r="D404" s="104"/>
      <c r="E404" s="104"/>
      <c r="G404" s="211"/>
    </row>
    <row r="405" customHeight="true" spans="1:7">
      <c r="A405" s="206" t="s">
        <v>389</v>
      </c>
      <c r="B405" s="203"/>
      <c r="C405" s="205"/>
      <c r="D405" s="104"/>
      <c r="E405" s="104"/>
      <c r="G405" s="211"/>
    </row>
    <row r="406" customHeight="true" spans="1:7">
      <c r="A406" s="206" t="s">
        <v>390</v>
      </c>
      <c r="B406" s="203">
        <v>100</v>
      </c>
      <c r="C406" s="205"/>
      <c r="D406" s="104"/>
      <c r="E406" s="104"/>
      <c r="G406" s="211"/>
    </row>
    <row r="407" customHeight="true" spans="1:7">
      <c r="A407" s="104" t="s">
        <v>391</v>
      </c>
      <c r="B407" s="203"/>
      <c r="C407" s="205"/>
      <c r="D407" s="104"/>
      <c r="E407" s="104"/>
      <c r="G407" s="211"/>
    </row>
    <row r="408" customHeight="true" spans="1:7">
      <c r="A408" s="202" t="s">
        <v>392</v>
      </c>
      <c r="B408" s="203"/>
      <c r="C408" s="205">
        <v>219</v>
      </c>
      <c r="D408" s="104"/>
      <c r="E408" s="104"/>
      <c r="G408" s="210"/>
    </row>
    <row r="409" customHeight="true" spans="1:7">
      <c r="A409" s="202" t="s">
        <v>393</v>
      </c>
      <c r="B409" s="203">
        <v>2159</v>
      </c>
      <c r="C409" s="205">
        <v>805</v>
      </c>
      <c r="D409" s="104"/>
      <c r="E409" s="104"/>
      <c r="G409" s="210"/>
    </row>
    <row r="410" customHeight="true" spans="1:7">
      <c r="A410" s="202" t="s">
        <v>394</v>
      </c>
      <c r="B410" s="203">
        <v>402</v>
      </c>
      <c r="C410" s="205">
        <v>405</v>
      </c>
      <c r="D410" s="104"/>
      <c r="E410" s="104"/>
      <c r="G410" s="210"/>
    </row>
    <row r="411" customHeight="true" spans="1:7">
      <c r="A411" s="122" t="s">
        <v>395</v>
      </c>
      <c r="B411" s="122">
        <f>B412+B417+B426+B432+B438+B443+B448+B455+B459+B462</f>
        <v>443</v>
      </c>
      <c r="C411" s="122">
        <f>C412+C417+C426+C432+C438+C443+C448+C455+C459+C462</f>
        <v>300</v>
      </c>
      <c r="D411" s="122"/>
      <c r="E411" s="122"/>
      <c r="G411" s="210"/>
    </row>
    <row r="412" customHeight="true" spans="1:7">
      <c r="A412" s="208" t="s">
        <v>396</v>
      </c>
      <c r="B412" s="102">
        <f>SUM(B413:B416)</f>
        <v>382</v>
      </c>
      <c r="C412" s="102">
        <f>SUM(C413:C416)</f>
        <v>284</v>
      </c>
      <c r="D412" s="102"/>
      <c r="E412" s="102"/>
      <c r="G412" s="210"/>
    </row>
    <row r="413" customHeight="true" spans="1:7">
      <c r="A413" s="202" t="s">
        <v>138</v>
      </c>
      <c r="B413" s="203">
        <v>64</v>
      </c>
      <c r="C413" s="205">
        <v>74</v>
      </c>
      <c r="D413" s="104"/>
      <c r="E413" s="104"/>
      <c r="G413" s="210"/>
    </row>
    <row r="414" customHeight="true" spans="1:7">
      <c r="A414" s="202" t="s">
        <v>139</v>
      </c>
      <c r="B414" s="203"/>
      <c r="C414" s="205"/>
      <c r="D414" s="104"/>
      <c r="E414" s="104"/>
      <c r="G414" s="211"/>
    </row>
    <row r="415" customHeight="true" spans="1:7">
      <c r="A415" s="202" t="s">
        <v>140</v>
      </c>
      <c r="B415" s="203">
        <v>31</v>
      </c>
      <c r="C415" s="205">
        <v>37</v>
      </c>
      <c r="D415" s="104"/>
      <c r="E415" s="104"/>
      <c r="G415" s="210"/>
    </row>
    <row r="416" customHeight="true" spans="1:7">
      <c r="A416" s="206" t="s">
        <v>397</v>
      </c>
      <c r="B416" s="203">
        <v>287</v>
      </c>
      <c r="C416" s="205">
        <v>173</v>
      </c>
      <c r="D416" s="104"/>
      <c r="E416" s="104"/>
      <c r="G416" s="210"/>
    </row>
    <row r="417" customHeight="true" spans="1:7">
      <c r="A417" s="201" t="s">
        <v>398</v>
      </c>
      <c r="B417" s="102">
        <f>SUM(B418:B425)</f>
        <v>0</v>
      </c>
      <c r="C417" s="102">
        <f>SUM(C418:C425)</f>
        <v>0</v>
      </c>
      <c r="D417" s="102"/>
      <c r="E417" s="102"/>
      <c r="G417" s="211"/>
    </row>
    <row r="418" customHeight="true" spans="1:7">
      <c r="A418" s="202" t="s">
        <v>399</v>
      </c>
      <c r="B418" s="203"/>
      <c r="C418" s="205"/>
      <c r="D418" s="104"/>
      <c r="E418" s="104"/>
      <c r="G418" s="211"/>
    </row>
    <row r="419" customHeight="true" spans="1:7">
      <c r="A419" s="202" t="s">
        <v>400</v>
      </c>
      <c r="B419" s="203"/>
      <c r="C419" s="205"/>
      <c r="D419" s="104"/>
      <c r="E419" s="104"/>
      <c r="G419" s="211"/>
    </row>
    <row r="420" customHeight="true" spans="1:7">
      <c r="A420" s="104" t="s">
        <v>401</v>
      </c>
      <c r="B420" s="203"/>
      <c r="C420" s="205"/>
      <c r="D420" s="104"/>
      <c r="E420" s="104"/>
      <c r="G420" s="211"/>
    </row>
    <row r="421" customHeight="true" spans="1:7">
      <c r="A421" s="202" t="s">
        <v>402</v>
      </c>
      <c r="B421" s="203"/>
      <c r="C421" s="205"/>
      <c r="D421" s="104"/>
      <c r="E421" s="104"/>
      <c r="G421" s="211"/>
    </row>
    <row r="422" customHeight="true" spans="1:7">
      <c r="A422" s="202" t="s">
        <v>403</v>
      </c>
      <c r="B422" s="203"/>
      <c r="C422" s="205"/>
      <c r="D422" s="104"/>
      <c r="E422" s="104"/>
      <c r="G422" s="211"/>
    </row>
    <row r="423" customHeight="true" spans="1:7">
      <c r="A423" s="202" t="s">
        <v>404</v>
      </c>
      <c r="B423" s="203"/>
      <c r="C423" s="205"/>
      <c r="D423" s="104"/>
      <c r="E423" s="104"/>
      <c r="G423" s="211"/>
    </row>
    <row r="424" customHeight="true" spans="1:7">
      <c r="A424" s="206" t="s">
        <v>405</v>
      </c>
      <c r="B424" s="203"/>
      <c r="C424" s="204"/>
      <c r="D424" s="104"/>
      <c r="E424" s="104"/>
      <c r="G424" s="211"/>
    </row>
    <row r="425" customHeight="true" spans="1:7">
      <c r="A425" s="206" t="s">
        <v>406</v>
      </c>
      <c r="B425" s="203"/>
      <c r="C425" s="204"/>
      <c r="D425" s="104"/>
      <c r="E425" s="104"/>
      <c r="G425" s="211"/>
    </row>
    <row r="426" customHeight="true" spans="1:7">
      <c r="A426" s="208" t="s">
        <v>407</v>
      </c>
      <c r="B426" s="102">
        <f>SUM(B427:B431)</f>
        <v>0</v>
      </c>
      <c r="C426" s="102">
        <f>SUM(C427:C431)</f>
        <v>0</v>
      </c>
      <c r="D426" s="102"/>
      <c r="E426" s="102"/>
      <c r="G426" s="211"/>
    </row>
    <row r="427" customHeight="true" spans="1:7">
      <c r="A427" s="202" t="s">
        <v>399</v>
      </c>
      <c r="B427" s="203"/>
      <c r="C427" s="204"/>
      <c r="D427" s="104"/>
      <c r="E427" s="104"/>
      <c r="G427" s="211"/>
    </row>
    <row r="428" customHeight="true" spans="1:7">
      <c r="A428" s="202" t="s">
        <v>408</v>
      </c>
      <c r="B428" s="203"/>
      <c r="C428" s="205"/>
      <c r="D428" s="104"/>
      <c r="E428" s="104"/>
      <c r="G428" s="211"/>
    </row>
    <row r="429" customHeight="true" spans="1:7">
      <c r="A429" s="202" t="s">
        <v>409</v>
      </c>
      <c r="B429" s="203"/>
      <c r="C429" s="205"/>
      <c r="D429" s="104"/>
      <c r="E429" s="104"/>
      <c r="G429" s="211"/>
    </row>
    <row r="430" customHeight="true" spans="1:7">
      <c r="A430" s="206" t="s">
        <v>410</v>
      </c>
      <c r="B430" s="203"/>
      <c r="C430" s="205"/>
      <c r="D430" s="104"/>
      <c r="E430" s="104"/>
      <c r="G430" s="211"/>
    </row>
    <row r="431" customHeight="true" spans="1:7">
      <c r="A431" s="206" t="s">
        <v>411</v>
      </c>
      <c r="B431" s="203"/>
      <c r="C431" s="205"/>
      <c r="D431" s="104"/>
      <c r="E431" s="104"/>
      <c r="G431" s="211"/>
    </row>
    <row r="432" customHeight="true" spans="1:7">
      <c r="A432" s="208" t="s">
        <v>412</v>
      </c>
      <c r="B432" s="102">
        <f>SUM(B433:B437)</f>
        <v>44</v>
      </c>
      <c r="C432" s="102">
        <f>SUM(C433:C437)</f>
        <v>10</v>
      </c>
      <c r="D432" s="102"/>
      <c r="E432" s="102"/>
      <c r="G432" s="210"/>
    </row>
    <row r="433" customHeight="true" spans="1:7">
      <c r="A433" s="104" t="s">
        <v>399</v>
      </c>
      <c r="B433" s="203"/>
      <c r="C433" s="205"/>
      <c r="D433" s="104"/>
      <c r="E433" s="104"/>
      <c r="G433" s="211"/>
    </row>
    <row r="434" customHeight="true" spans="1:7">
      <c r="A434" s="202" t="s">
        <v>413</v>
      </c>
      <c r="B434" s="203">
        <v>16</v>
      </c>
      <c r="C434" s="205"/>
      <c r="D434" s="104"/>
      <c r="E434" s="104"/>
      <c r="G434" s="211"/>
    </row>
    <row r="435" customHeight="true" spans="1:7">
      <c r="A435" s="202" t="s">
        <v>414</v>
      </c>
      <c r="B435" s="203"/>
      <c r="C435" s="205"/>
      <c r="D435" s="104"/>
      <c r="E435" s="104"/>
      <c r="G435" s="211"/>
    </row>
    <row r="436" customHeight="true" spans="1:7">
      <c r="A436" s="202" t="s">
        <v>415</v>
      </c>
      <c r="B436" s="203">
        <v>18</v>
      </c>
      <c r="C436" s="204"/>
      <c r="D436" s="104"/>
      <c r="E436" s="104"/>
      <c r="G436" s="211"/>
    </row>
    <row r="437" customHeight="true" spans="1:7">
      <c r="A437" s="206" t="s">
        <v>416</v>
      </c>
      <c r="B437" s="203">
        <v>10</v>
      </c>
      <c r="C437" s="205">
        <v>10</v>
      </c>
      <c r="D437" s="104"/>
      <c r="E437" s="104"/>
      <c r="G437" s="210"/>
    </row>
    <row r="438" customHeight="true" spans="1:7">
      <c r="A438" s="208" t="s">
        <v>417</v>
      </c>
      <c r="B438" s="102">
        <f>SUM(B439:B442)</f>
        <v>0</v>
      </c>
      <c r="C438" s="102">
        <f>SUM(C439:C442)</f>
        <v>0</v>
      </c>
      <c r="D438" s="102"/>
      <c r="E438" s="102"/>
      <c r="G438" s="211"/>
    </row>
    <row r="439" customHeight="true" spans="1:7">
      <c r="A439" s="206" t="s">
        <v>399</v>
      </c>
      <c r="B439" s="203"/>
      <c r="C439" s="204"/>
      <c r="D439" s="104"/>
      <c r="E439" s="104"/>
      <c r="G439" s="211"/>
    </row>
    <row r="440" customHeight="true" spans="1:7">
      <c r="A440" s="202" t="s">
        <v>418</v>
      </c>
      <c r="B440" s="203"/>
      <c r="C440" s="204"/>
      <c r="D440" s="104"/>
      <c r="E440" s="104"/>
      <c r="G440" s="211"/>
    </row>
    <row r="441" customHeight="true" spans="1:7">
      <c r="A441" s="202" t="s">
        <v>419</v>
      </c>
      <c r="B441" s="203"/>
      <c r="C441" s="205"/>
      <c r="D441" s="104"/>
      <c r="E441" s="104"/>
      <c r="G441" s="211"/>
    </row>
    <row r="442" customHeight="true" spans="1:7">
      <c r="A442" s="202" t="s">
        <v>420</v>
      </c>
      <c r="B442" s="203"/>
      <c r="C442" s="204"/>
      <c r="D442" s="104"/>
      <c r="E442" s="104"/>
      <c r="G442" s="211"/>
    </row>
    <row r="443" customHeight="true" spans="1:7">
      <c r="A443" s="208" t="s">
        <v>421</v>
      </c>
      <c r="B443" s="102">
        <f>SUM(B444:B447)</f>
        <v>0</v>
      </c>
      <c r="C443" s="102">
        <f>SUM(C444:C447)</f>
        <v>0</v>
      </c>
      <c r="D443" s="102"/>
      <c r="E443" s="102"/>
      <c r="G443" s="211"/>
    </row>
    <row r="444" customHeight="true" spans="1:7">
      <c r="A444" s="206" t="s">
        <v>422</v>
      </c>
      <c r="B444" s="203"/>
      <c r="C444" s="205"/>
      <c r="D444" s="104"/>
      <c r="E444" s="104"/>
      <c r="G444" s="211"/>
    </row>
    <row r="445" customHeight="true" spans="1:7">
      <c r="A445" s="206" t="s">
        <v>423</v>
      </c>
      <c r="B445" s="203"/>
      <c r="C445" s="205"/>
      <c r="D445" s="104"/>
      <c r="E445" s="104"/>
      <c r="G445" s="211"/>
    </row>
    <row r="446" customHeight="true" spans="1:7">
      <c r="A446" s="206" t="s">
        <v>424</v>
      </c>
      <c r="B446" s="203"/>
      <c r="C446" s="205"/>
      <c r="D446" s="104"/>
      <c r="E446" s="104"/>
      <c r="G446" s="211"/>
    </row>
    <row r="447" customHeight="true" spans="1:7">
      <c r="A447" s="206" t="s">
        <v>425</v>
      </c>
      <c r="B447" s="203"/>
      <c r="C447" s="205"/>
      <c r="D447" s="104"/>
      <c r="E447" s="104"/>
      <c r="G447" s="211"/>
    </row>
    <row r="448" customHeight="true" spans="1:7">
      <c r="A448" s="201" t="s">
        <v>426</v>
      </c>
      <c r="B448" s="102">
        <f>SUM(B449:B454)</f>
        <v>12</v>
      </c>
      <c r="C448" s="102">
        <f>SUM(C449:C454)</f>
        <v>0</v>
      </c>
      <c r="D448" s="102"/>
      <c r="E448" s="102"/>
      <c r="G448" s="211"/>
    </row>
    <row r="449" customHeight="true" spans="1:7">
      <c r="A449" s="202" t="s">
        <v>399</v>
      </c>
      <c r="B449" s="203">
        <v>8</v>
      </c>
      <c r="C449" s="205"/>
      <c r="D449" s="104"/>
      <c r="E449" s="104"/>
      <c r="G449" s="211"/>
    </row>
    <row r="450" customHeight="true" spans="1:7">
      <c r="A450" s="206" t="s">
        <v>427</v>
      </c>
      <c r="B450" s="203"/>
      <c r="C450" s="205"/>
      <c r="D450" s="104"/>
      <c r="E450" s="104"/>
      <c r="G450" s="211"/>
    </row>
    <row r="451" customHeight="true" spans="1:7">
      <c r="A451" s="206" t="s">
        <v>428</v>
      </c>
      <c r="B451" s="203"/>
      <c r="C451" s="205"/>
      <c r="D451" s="104"/>
      <c r="E451" s="104"/>
      <c r="G451" s="211"/>
    </row>
    <row r="452" customHeight="true" spans="1:7">
      <c r="A452" s="206" t="s">
        <v>429</v>
      </c>
      <c r="B452" s="203"/>
      <c r="C452" s="205"/>
      <c r="D452" s="104"/>
      <c r="E452" s="104"/>
      <c r="G452" s="211"/>
    </row>
    <row r="453" customHeight="true" spans="1:7">
      <c r="A453" s="202" t="s">
        <v>430</v>
      </c>
      <c r="B453" s="203"/>
      <c r="C453" s="204"/>
      <c r="D453" s="104"/>
      <c r="E453" s="104"/>
      <c r="G453" s="211"/>
    </row>
    <row r="454" customHeight="true" spans="1:7">
      <c r="A454" s="202" t="s">
        <v>431</v>
      </c>
      <c r="B454" s="203">
        <v>4</v>
      </c>
      <c r="C454" s="204"/>
      <c r="D454" s="104"/>
      <c r="E454" s="104"/>
      <c r="G454" s="211"/>
    </row>
    <row r="455" customHeight="true" spans="1:7">
      <c r="A455" s="201" t="s">
        <v>432</v>
      </c>
      <c r="B455" s="102">
        <f>SUM(B456:B458)</f>
        <v>0</v>
      </c>
      <c r="C455" s="102">
        <f>SUM(C456:C458)</f>
        <v>0</v>
      </c>
      <c r="D455" s="102"/>
      <c r="E455" s="102"/>
      <c r="G455" s="211"/>
    </row>
    <row r="456" customHeight="true" spans="1:7">
      <c r="A456" s="206" t="s">
        <v>433</v>
      </c>
      <c r="B456" s="203"/>
      <c r="C456" s="205"/>
      <c r="D456" s="104"/>
      <c r="E456" s="104"/>
      <c r="G456" s="211"/>
    </row>
    <row r="457" customHeight="true" spans="1:7">
      <c r="A457" s="206" t="s">
        <v>434</v>
      </c>
      <c r="B457" s="203"/>
      <c r="C457" s="205"/>
      <c r="D457" s="104"/>
      <c r="E457" s="104"/>
      <c r="G457" s="211"/>
    </row>
    <row r="458" customHeight="true" spans="1:7">
      <c r="A458" s="206" t="s">
        <v>435</v>
      </c>
      <c r="B458" s="203"/>
      <c r="C458" s="205"/>
      <c r="D458" s="104"/>
      <c r="E458" s="104"/>
      <c r="G458" s="211"/>
    </row>
    <row r="459" customHeight="true" spans="1:7">
      <c r="A459" s="102" t="s">
        <v>436</v>
      </c>
      <c r="B459" s="102">
        <f>SUM(B460:B461)</f>
        <v>0</v>
      </c>
      <c r="C459" s="102">
        <f>SUM(C460:C461)</f>
        <v>0</v>
      </c>
      <c r="D459" s="102"/>
      <c r="E459" s="102"/>
      <c r="G459" s="211"/>
    </row>
    <row r="460" customHeight="true" spans="1:7">
      <c r="A460" s="206" t="s">
        <v>437</v>
      </c>
      <c r="B460" s="203"/>
      <c r="C460" s="205"/>
      <c r="D460" s="104"/>
      <c r="E460" s="104"/>
      <c r="G460" s="211"/>
    </row>
    <row r="461" customHeight="true" spans="1:7">
      <c r="A461" s="206" t="s">
        <v>438</v>
      </c>
      <c r="B461" s="203"/>
      <c r="C461" s="205"/>
      <c r="D461" s="104"/>
      <c r="E461" s="104"/>
      <c r="G461" s="211"/>
    </row>
    <row r="462" customHeight="true" spans="1:7">
      <c r="A462" s="201" t="s">
        <v>439</v>
      </c>
      <c r="B462" s="102">
        <f>SUM(B463:B466)</f>
        <v>5</v>
      </c>
      <c r="C462" s="102">
        <f>SUM(C463:C466)</f>
        <v>6</v>
      </c>
      <c r="D462" s="102"/>
      <c r="E462" s="102"/>
      <c r="G462" s="210"/>
    </row>
    <row r="463" customHeight="true" spans="1:7">
      <c r="A463" s="202" t="s">
        <v>440</v>
      </c>
      <c r="B463" s="203"/>
      <c r="C463" s="204"/>
      <c r="D463" s="104"/>
      <c r="E463" s="104"/>
      <c r="G463" s="211"/>
    </row>
    <row r="464" customHeight="true" spans="1:7">
      <c r="A464" s="206" t="s">
        <v>441</v>
      </c>
      <c r="B464" s="203"/>
      <c r="C464" s="204"/>
      <c r="D464" s="104"/>
      <c r="E464" s="104"/>
      <c r="G464" s="211"/>
    </row>
    <row r="465" customHeight="true" spans="1:7">
      <c r="A465" s="206" t="s">
        <v>442</v>
      </c>
      <c r="B465" s="203"/>
      <c r="C465" s="205"/>
      <c r="D465" s="104"/>
      <c r="E465" s="104"/>
      <c r="G465" s="211"/>
    </row>
    <row r="466" customHeight="true" spans="1:7">
      <c r="A466" s="206" t="s">
        <v>443</v>
      </c>
      <c r="B466" s="203">
        <v>5</v>
      </c>
      <c r="C466" s="205">
        <v>6</v>
      </c>
      <c r="D466" s="104"/>
      <c r="E466" s="104"/>
      <c r="G466" s="210"/>
    </row>
    <row r="467" customHeight="true" spans="1:7">
      <c r="A467" s="122" t="s">
        <v>444</v>
      </c>
      <c r="B467" s="122">
        <f>B468+B484+B492+B503+B512+B519</f>
        <v>2988</v>
      </c>
      <c r="C467" s="122">
        <f>C468+C484+C492+C503+C512+C519</f>
        <v>2484</v>
      </c>
      <c r="D467" s="122"/>
      <c r="E467" s="122"/>
      <c r="G467" s="210"/>
    </row>
    <row r="468" customHeight="true" spans="1:7">
      <c r="A468" s="102" t="s">
        <v>445</v>
      </c>
      <c r="B468" s="102">
        <f>SUM(B469:B483)</f>
        <v>1777</v>
      </c>
      <c r="C468" s="102">
        <f>SUM(C469:C483)</f>
        <v>1196</v>
      </c>
      <c r="D468" s="102"/>
      <c r="E468" s="102"/>
      <c r="G468" s="210"/>
    </row>
    <row r="469" customHeight="true" spans="1:7">
      <c r="A469" s="104" t="s">
        <v>138</v>
      </c>
      <c r="B469" s="203">
        <f>140+119</f>
        <v>259</v>
      </c>
      <c r="C469" s="205">
        <v>385</v>
      </c>
      <c r="D469" s="104"/>
      <c r="E469" s="104"/>
      <c r="G469" s="210"/>
    </row>
    <row r="470" customHeight="true" spans="1:7">
      <c r="A470" s="104" t="s">
        <v>139</v>
      </c>
      <c r="B470" s="203"/>
      <c r="C470" s="204"/>
      <c r="D470" s="104"/>
      <c r="E470" s="104"/>
      <c r="G470" s="211"/>
    </row>
    <row r="471" customHeight="true" spans="1:7">
      <c r="A471" s="104" t="s">
        <v>140</v>
      </c>
      <c r="B471" s="203">
        <f>57+195</f>
        <v>252</v>
      </c>
      <c r="C471" s="205">
        <v>377</v>
      </c>
      <c r="D471" s="104"/>
      <c r="E471" s="104"/>
      <c r="G471" s="210"/>
    </row>
    <row r="472" customHeight="true" spans="1:7">
      <c r="A472" s="104" t="s">
        <v>446</v>
      </c>
      <c r="B472" s="203"/>
      <c r="C472" s="204"/>
      <c r="D472" s="104"/>
      <c r="E472" s="104"/>
      <c r="G472" s="211"/>
    </row>
    <row r="473" customHeight="true" spans="1:7">
      <c r="A473" s="104" t="s">
        <v>447</v>
      </c>
      <c r="B473" s="203"/>
      <c r="C473" s="204"/>
      <c r="D473" s="104"/>
      <c r="E473" s="104"/>
      <c r="G473" s="211"/>
    </row>
    <row r="474" customHeight="true" spans="1:7">
      <c r="A474" s="104" t="s">
        <v>448</v>
      </c>
      <c r="B474" s="203"/>
      <c r="C474" s="204"/>
      <c r="D474" s="104"/>
      <c r="E474" s="104"/>
      <c r="G474" s="211"/>
    </row>
    <row r="475" customHeight="true" spans="1:7">
      <c r="A475" s="104" t="s">
        <v>449</v>
      </c>
      <c r="B475" s="203"/>
      <c r="C475" s="205"/>
      <c r="D475" s="104"/>
      <c r="E475" s="104"/>
      <c r="G475" s="211"/>
    </row>
    <row r="476" customHeight="true" spans="1:7">
      <c r="A476" s="104" t="s">
        <v>450</v>
      </c>
      <c r="B476" s="203">
        <v>59</v>
      </c>
      <c r="C476" s="204">
        <v>8</v>
      </c>
      <c r="D476" s="104"/>
      <c r="E476" s="104"/>
      <c r="G476" s="210"/>
    </row>
    <row r="477" customHeight="true" spans="1:7">
      <c r="A477" s="104" t="s">
        <v>451</v>
      </c>
      <c r="B477" s="203">
        <v>217</v>
      </c>
      <c r="C477" s="204"/>
      <c r="D477" s="104"/>
      <c r="E477" s="104"/>
      <c r="G477" s="211"/>
    </row>
    <row r="478" customHeight="true" spans="1:7">
      <c r="A478" s="104" t="s">
        <v>452</v>
      </c>
      <c r="B478" s="203"/>
      <c r="C478" s="204"/>
      <c r="D478" s="104"/>
      <c r="E478" s="104"/>
      <c r="G478" s="211"/>
    </row>
    <row r="479" customHeight="true" spans="1:7">
      <c r="A479" s="104" t="s">
        <v>453</v>
      </c>
      <c r="B479" s="203">
        <v>3</v>
      </c>
      <c r="C479" s="205"/>
      <c r="D479" s="104"/>
      <c r="E479" s="104"/>
      <c r="G479" s="211"/>
    </row>
    <row r="480" customHeight="true" spans="1:7">
      <c r="A480" s="104" t="s">
        <v>454</v>
      </c>
      <c r="B480" s="203">
        <v>7</v>
      </c>
      <c r="C480" s="205">
        <v>7</v>
      </c>
      <c r="D480" s="104"/>
      <c r="E480" s="104"/>
      <c r="G480" s="210"/>
    </row>
    <row r="481" customHeight="true" spans="1:7">
      <c r="A481" s="223" t="s">
        <v>455</v>
      </c>
      <c r="B481" s="203">
        <v>53</v>
      </c>
      <c r="C481" s="205"/>
      <c r="D481" s="104"/>
      <c r="E481" s="104"/>
      <c r="G481" s="211"/>
    </row>
    <row r="482" customHeight="true" spans="1:7">
      <c r="A482" s="104" t="s">
        <v>456</v>
      </c>
      <c r="B482" s="203">
        <v>127</v>
      </c>
      <c r="C482" s="204">
        <v>206</v>
      </c>
      <c r="D482" s="104"/>
      <c r="E482" s="104"/>
      <c r="G482" s="210"/>
    </row>
    <row r="483" customHeight="true" spans="1:7">
      <c r="A483" s="104" t="s">
        <v>457</v>
      </c>
      <c r="B483" s="203">
        <f>407+393</f>
        <v>800</v>
      </c>
      <c r="C483" s="205">
        <v>213</v>
      </c>
      <c r="D483" s="104"/>
      <c r="E483" s="104"/>
      <c r="G483" s="210"/>
    </row>
    <row r="484" customHeight="true" spans="1:7">
      <c r="A484" s="102" t="s">
        <v>458</v>
      </c>
      <c r="B484" s="102">
        <f>SUM(B485:B491)</f>
        <v>528</v>
      </c>
      <c r="C484" s="102">
        <f>SUM(C485:C491)</f>
        <v>394</v>
      </c>
      <c r="D484" s="102"/>
      <c r="E484" s="102"/>
      <c r="G484" s="210"/>
    </row>
    <row r="485" customHeight="true" spans="1:7">
      <c r="A485" s="104" t="s">
        <v>138</v>
      </c>
      <c r="B485" s="203">
        <v>32</v>
      </c>
      <c r="C485" s="204">
        <v>41</v>
      </c>
      <c r="D485" s="104"/>
      <c r="E485" s="104"/>
      <c r="G485" s="210"/>
    </row>
    <row r="486" customHeight="true" spans="1:7">
      <c r="A486" s="104" t="s">
        <v>139</v>
      </c>
      <c r="B486" s="203"/>
      <c r="C486" s="204"/>
      <c r="D486" s="104"/>
      <c r="E486" s="104"/>
      <c r="G486" s="211"/>
    </row>
    <row r="487" customHeight="true" spans="1:7">
      <c r="A487" s="104" t="s">
        <v>140</v>
      </c>
      <c r="B487" s="203">
        <v>44</v>
      </c>
      <c r="C487" s="204">
        <v>48</v>
      </c>
      <c r="D487" s="104"/>
      <c r="E487" s="104"/>
      <c r="G487" s="210"/>
    </row>
    <row r="488" customHeight="true" spans="1:7">
      <c r="A488" s="104" t="s">
        <v>459</v>
      </c>
      <c r="B488" s="203">
        <v>264</v>
      </c>
      <c r="C488" s="205">
        <v>305</v>
      </c>
      <c r="D488" s="104"/>
      <c r="E488" s="104"/>
      <c r="G488" s="210"/>
    </row>
    <row r="489" customHeight="true" spans="1:7">
      <c r="A489" s="104" t="s">
        <v>460</v>
      </c>
      <c r="B489" s="203"/>
      <c r="C489" s="204"/>
      <c r="D489" s="104"/>
      <c r="E489" s="104"/>
      <c r="G489" s="211"/>
    </row>
    <row r="490" customHeight="true" spans="1:7">
      <c r="A490" s="104" t="s">
        <v>461</v>
      </c>
      <c r="B490" s="203"/>
      <c r="C490" s="205"/>
      <c r="D490" s="104"/>
      <c r="E490" s="104"/>
      <c r="G490" s="211"/>
    </row>
    <row r="491" customHeight="true" spans="1:7">
      <c r="A491" s="104" t="s">
        <v>462</v>
      </c>
      <c r="B491" s="203">
        <v>188</v>
      </c>
      <c r="C491" s="204"/>
      <c r="D491" s="104"/>
      <c r="E491" s="104"/>
      <c r="G491" s="211"/>
    </row>
    <row r="492" customHeight="true" spans="1:7">
      <c r="A492" s="102" t="s">
        <v>463</v>
      </c>
      <c r="B492" s="102">
        <f>SUM(B493:B502)</f>
        <v>17</v>
      </c>
      <c r="C492" s="102">
        <f>SUM(C493:C502)</f>
        <v>89</v>
      </c>
      <c r="D492" s="102"/>
      <c r="E492" s="102"/>
      <c r="G492" s="210"/>
    </row>
    <row r="493" customHeight="true" spans="1:7">
      <c r="A493" s="104" t="s">
        <v>138</v>
      </c>
      <c r="B493" s="203"/>
      <c r="C493" s="204"/>
      <c r="D493" s="104"/>
      <c r="E493" s="104"/>
      <c r="G493" s="211"/>
    </row>
    <row r="494" customHeight="true" spans="1:7">
      <c r="A494" s="104" t="s">
        <v>139</v>
      </c>
      <c r="B494" s="203"/>
      <c r="C494" s="205"/>
      <c r="D494" s="104"/>
      <c r="E494" s="104"/>
      <c r="G494" s="211"/>
    </row>
    <row r="495" customHeight="true" spans="1:7">
      <c r="A495" s="104" t="s">
        <v>140</v>
      </c>
      <c r="B495" s="203"/>
      <c r="C495" s="204"/>
      <c r="D495" s="104"/>
      <c r="E495" s="104"/>
      <c r="G495" s="211"/>
    </row>
    <row r="496" customHeight="true" spans="1:7">
      <c r="A496" s="104" t="s">
        <v>464</v>
      </c>
      <c r="B496" s="203"/>
      <c r="C496" s="204"/>
      <c r="D496" s="104"/>
      <c r="E496" s="104"/>
      <c r="G496" s="211"/>
    </row>
    <row r="497" customHeight="true" spans="1:7">
      <c r="A497" s="104" t="s">
        <v>465</v>
      </c>
      <c r="B497" s="203"/>
      <c r="C497" s="204"/>
      <c r="D497" s="104"/>
      <c r="E497" s="104"/>
      <c r="G497" s="211"/>
    </row>
    <row r="498" customHeight="true" spans="1:7">
      <c r="A498" s="104" t="s">
        <v>466</v>
      </c>
      <c r="B498" s="203"/>
      <c r="C498" s="205"/>
      <c r="D498" s="104"/>
      <c r="E498" s="104"/>
      <c r="G498" s="211"/>
    </row>
    <row r="499" customHeight="true" spans="1:7">
      <c r="A499" s="104" t="s">
        <v>467</v>
      </c>
      <c r="B499" s="203"/>
      <c r="C499" s="204">
        <v>87</v>
      </c>
      <c r="D499" s="104"/>
      <c r="E499" s="104"/>
      <c r="G499" s="210"/>
    </row>
    <row r="500" customHeight="true" spans="1:7">
      <c r="A500" s="104" t="s">
        <v>468</v>
      </c>
      <c r="B500" s="203">
        <v>17</v>
      </c>
      <c r="C500" s="205">
        <v>2</v>
      </c>
      <c r="D500" s="104"/>
      <c r="E500" s="104"/>
      <c r="G500" s="210"/>
    </row>
    <row r="501" customHeight="true" spans="1:7">
      <c r="A501" s="104" t="s">
        <v>469</v>
      </c>
      <c r="B501" s="203"/>
      <c r="C501" s="205"/>
      <c r="D501" s="104"/>
      <c r="E501" s="104"/>
      <c r="G501" s="211"/>
    </row>
    <row r="502" customHeight="true" spans="1:7">
      <c r="A502" s="104" t="s">
        <v>470</v>
      </c>
      <c r="B502" s="203"/>
      <c r="C502" s="205"/>
      <c r="D502" s="104"/>
      <c r="E502" s="104"/>
      <c r="G502" s="211"/>
    </row>
    <row r="503" customHeight="true" spans="1:7">
      <c r="A503" s="102" t="s">
        <v>471</v>
      </c>
      <c r="B503" s="102">
        <f>SUM(B504:B511)</f>
        <v>7</v>
      </c>
      <c r="C503" s="102">
        <f>SUM(C504:C511)</f>
        <v>25</v>
      </c>
      <c r="D503" s="102"/>
      <c r="E503" s="102"/>
      <c r="G503" s="210"/>
    </row>
    <row r="504" customHeight="true" spans="1:7">
      <c r="A504" s="223" t="s">
        <v>138</v>
      </c>
      <c r="B504" s="203"/>
      <c r="C504" s="205"/>
      <c r="D504" s="104"/>
      <c r="E504" s="104"/>
      <c r="G504" s="211"/>
    </row>
    <row r="505" customHeight="true" spans="1:7">
      <c r="A505" s="223" t="s">
        <v>472</v>
      </c>
      <c r="B505" s="203"/>
      <c r="C505" s="204"/>
      <c r="D505" s="104"/>
      <c r="E505" s="104"/>
      <c r="G505" s="211"/>
    </row>
    <row r="506" customHeight="true" spans="1:7">
      <c r="A506" s="223" t="s">
        <v>140</v>
      </c>
      <c r="B506" s="203"/>
      <c r="C506" s="205"/>
      <c r="D506" s="104"/>
      <c r="E506" s="104"/>
      <c r="G506" s="211"/>
    </row>
    <row r="507" customHeight="true" spans="1:7">
      <c r="A507" s="223" t="s">
        <v>473</v>
      </c>
      <c r="B507" s="203"/>
      <c r="C507" s="205"/>
      <c r="D507" s="104"/>
      <c r="E507" s="104"/>
      <c r="G507" s="211"/>
    </row>
    <row r="508" customHeight="true" spans="1:7">
      <c r="A508" s="223" t="s">
        <v>474</v>
      </c>
      <c r="B508" s="203"/>
      <c r="C508" s="205"/>
      <c r="D508" s="104"/>
      <c r="E508" s="104"/>
      <c r="G508" s="211"/>
    </row>
    <row r="509" customHeight="true" spans="1:7">
      <c r="A509" s="223" t="s">
        <v>475</v>
      </c>
      <c r="B509" s="203"/>
      <c r="C509" s="205"/>
      <c r="D509" s="104"/>
      <c r="E509" s="104"/>
      <c r="G509" s="211"/>
    </row>
    <row r="510" customHeight="true" spans="1:7">
      <c r="A510" s="223" t="s">
        <v>476</v>
      </c>
      <c r="B510" s="203">
        <v>7</v>
      </c>
      <c r="C510" s="205">
        <v>7</v>
      </c>
      <c r="D510" s="104"/>
      <c r="E510" s="104"/>
      <c r="G510" s="210"/>
    </row>
    <row r="511" customHeight="true" spans="1:7">
      <c r="A511" s="223" t="s">
        <v>477</v>
      </c>
      <c r="B511" s="203"/>
      <c r="C511" s="205">
        <v>18</v>
      </c>
      <c r="D511" s="104"/>
      <c r="E511" s="104"/>
      <c r="G511" s="210"/>
    </row>
    <row r="512" customHeight="true" spans="1:7">
      <c r="A512" s="224" t="s">
        <v>478</v>
      </c>
      <c r="B512" s="102">
        <f>SUM(B513:B518)</f>
        <v>634</v>
      </c>
      <c r="C512" s="102">
        <f>SUM(C513:C518)</f>
        <v>440</v>
      </c>
      <c r="D512" s="102"/>
      <c r="E512" s="102"/>
      <c r="G512" s="210"/>
    </row>
    <row r="513" customHeight="true" spans="1:7">
      <c r="A513" s="223" t="s">
        <v>138</v>
      </c>
      <c r="B513" s="203">
        <v>84</v>
      </c>
      <c r="C513" s="205"/>
      <c r="D513" s="104"/>
      <c r="E513" s="104"/>
      <c r="G513" s="211"/>
    </row>
    <row r="514" customHeight="true" spans="1:7">
      <c r="A514" s="223" t="s">
        <v>139</v>
      </c>
      <c r="B514" s="203"/>
      <c r="C514" s="204"/>
      <c r="D514" s="104"/>
      <c r="E514" s="104"/>
      <c r="G514" s="211"/>
    </row>
    <row r="515" customHeight="true" spans="1:7">
      <c r="A515" s="223" t="s">
        <v>140</v>
      </c>
      <c r="B515" s="203">
        <v>338</v>
      </c>
      <c r="C515" s="205">
        <v>398</v>
      </c>
      <c r="D515" s="104"/>
      <c r="E515" s="104"/>
      <c r="G515" s="210"/>
    </row>
    <row r="516" customHeight="true" spans="1:7">
      <c r="A516" s="223" t="s">
        <v>479</v>
      </c>
      <c r="B516" s="203"/>
      <c r="C516" s="205"/>
      <c r="D516" s="104"/>
      <c r="E516" s="104"/>
      <c r="G516" s="211"/>
    </row>
    <row r="517" customHeight="true" spans="1:7">
      <c r="A517" s="223" t="s">
        <v>480</v>
      </c>
      <c r="B517" s="203">
        <v>74</v>
      </c>
      <c r="C517" s="205"/>
      <c r="D517" s="104"/>
      <c r="E517" s="104"/>
      <c r="G517" s="211"/>
    </row>
    <row r="518" customHeight="true" spans="1:7">
      <c r="A518" s="223" t="s">
        <v>481</v>
      </c>
      <c r="B518" s="203">
        <v>138</v>
      </c>
      <c r="C518" s="204">
        <v>42</v>
      </c>
      <c r="D518" s="104"/>
      <c r="E518" s="104"/>
      <c r="G518" s="210"/>
    </row>
    <row r="519" customHeight="true" spans="1:7">
      <c r="A519" s="102" t="s">
        <v>482</v>
      </c>
      <c r="B519" s="102">
        <f>SUM(B520:B522)</f>
        <v>25</v>
      </c>
      <c r="C519" s="102">
        <f>SUM(C520:C522)</f>
        <v>340</v>
      </c>
      <c r="D519" s="102"/>
      <c r="E519" s="102"/>
      <c r="G519" s="210"/>
    </row>
    <row r="520" customHeight="true" spans="1:7">
      <c r="A520" s="104" t="s">
        <v>483</v>
      </c>
      <c r="B520" s="203"/>
      <c r="C520" s="205"/>
      <c r="D520" s="104"/>
      <c r="E520" s="104"/>
      <c r="G520" s="211"/>
    </row>
    <row r="521" customHeight="true" spans="1:7">
      <c r="A521" s="104" t="s">
        <v>484</v>
      </c>
      <c r="B521" s="203"/>
      <c r="C521" s="204">
        <v>20</v>
      </c>
      <c r="D521" s="104"/>
      <c r="E521" s="104"/>
      <c r="G521" s="210"/>
    </row>
    <row r="522" customHeight="true" spans="1:7">
      <c r="A522" s="104" t="s">
        <v>485</v>
      </c>
      <c r="B522" s="203">
        <v>25</v>
      </c>
      <c r="C522" s="204">
        <v>320</v>
      </c>
      <c r="D522" s="104"/>
      <c r="E522" s="104"/>
      <c r="G522" s="210"/>
    </row>
    <row r="523" customHeight="true" spans="1:7">
      <c r="A523" s="122" t="s">
        <v>486</v>
      </c>
      <c r="B523" s="122">
        <f>B524+B538+B546+B548+B557+B561+B571+B579+B586+B593+B602+B607+B610+B613+B616+B619+B622+B626+B631+B639</f>
        <v>23538</v>
      </c>
      <c r="C523" s="122">
        <f>C524+C538+C546+C548+C557+C561+C571+C579+C586+C593+C602+C607+C610+C613+C616+C619+C622+C626+C631+C639</f>
        <v>20197</v>
      </c>
      <c r="D523" s="122"/>
      <c r="E523" s="122"/>
      <c r="G523" s="210"/>
    </row>
    <row r="524" customHeight="true" spans="1:7">
      <c r="A524" s="102" t="s">
        <v>487</v>
      </c>
      <c r="B524" s="102">
        <f>SUM(B525:B537)</f>
        <v>1698</v>
      </c>
      <c r="C524" s="102">
        <f>SUM(C525:C537)</f>
        <v>1741</v>
      </c>
      <c r="D524" s="102"/>
      <c r="E524" s="102"/>
      <c r="G524" s="210"/>
    </row>
    <row r="525" customHeight="true" spans="1:7">
      <c r="A525" s="104" t="s">
        <v>138</v>
      </c>
      <c r="B525" s="203">
        <v>272</v>
      </c>
      <c r="C525" s="205">
        <v>240</v>
      </c>
      <c r="D525" s="104"/>
      <c r="E525" s="104"/>
      <c r="G525" s="210"/>
    </row>
    <row r="526" customHeight="true" spans="1:7">
      <c r="A526" s="104" t="s">
        <v>139</v>
      </c>
      <c r="B526" s="203"/>
      <c r="C526" s="205"/>
      <c r="D526" s="104"/>
      <c r="E526" s="104"/>
      <c r="G526" s="211"/>
    </row>
    <row r="527" customHeight="true" spans="1:7">
      <c r="A527" s="104" t="s">
        <v>140</v>
      </c>
      <c r="B527" s="203">
        <v>851</v>
      </c>
      <c r="C527" s="204">
        <v>920</v>
      </c>
      <c r="D527" s="104"/>
      <c r="E527" s="104"/>
      <c r="G527" s="210"/>
    </row>
    <row r="528" customHeight="true" spans="1:7">
      <c r="A528" s="104" t="s">
        <v>488</v>
      </c>
      <c r="B528" s="203"/>
      <c r="C528" s="204">
        <v>10</v>
      </c>
      <c r="D528" s="104"/>
      <c r="E528" s="104"/>
      <c r="G528" s="210"/>
    </row>
    <row r="529" customHeight="true" spans="1:7">
      <c r="A529" s="104" t="s">
        <v>489</v>
      </c>
      <c r="B529" s="203">
        <v>10</v>
      </c>
      <c r="C529" s="204">
        <v>10</v>
      </c>
      <c r="D529" s="104"/>
      <c r="E529" s="104"/>
      <c r="G529" s="210"/>
    </row>
    <row r="530" customHeight="true" spans="1:7">
      <c r="A530" s="104" t="s">
        <v>490</v>
      </c>
      <c r="B530" s="203"/>
      <c r="C530" s="205"/>
      <c r="D530" s="104"/>
      <c r="E530" s="104"/>
      <c r="G530" s="211"/>
    </row>
    <row r="531" customHeight="true" spans="1:7">
      <c r="A531" s="104" t="s">
        <v>491</v>
      </c>
      <c r="B531" s="203"/>
      <c r="C531" s="205"/>
      <c r="D531" s="104"/>
      <c r="E531" s="104"/>
      <c r="G531" s="211"/>
    </row>
    <row r="532" customHeight="true" spans="1:7">
      <c r="A532" s="104" t="s">
        <v>180</v>
      </c>
      <c r="B532" s="203"/>
      <c r="C532" s="204"/>
      <c r="D532" s="104"/>
      <c r="E532" s="104"/>
      <c r="G532" s="211"/>
    </row>
    <row r="533" customHeight="true" spans="1:7">
      <c r="A533" s="104" t="s">
        <v>492</v>
      </c>
      <c r="B533" s="203">
        <v>486</v>
      </c>
      <c r="C533" s="205">
        <v>472</v>
      </c>
      <c r="D533" s="104"/>
      <c r="E533" s="104"/>
      <c r="G533" s="210"/>
    </row>
    <row r="534" customHeight="true" spans="1:7">
      <c r="A534" s="104" t="s">
        <v>493</v>
      </c>
      <c r="B534" s="203"/>
      <c r="C534" s="204"/>
      <c r="D534" s="104"/>
      <c r="E534" s="104"/>
      <c r="G534" s="211"/>
    </row>
    <row r="535" customHeight="true" spans="1:7">
      <c r="A535" s="104" t="s">
        <v>494</v>
      </c>
      <c r="B535" s="203"/>
      <c r="C535" s="205"/>
      <c r="D535" s="104"/>
      <c r="E535" s="104"/>
      <c r="G535" s="211"/>
    </row>
    <row r="536" customHeight="true" spans="1:7">
      <c r="A536" s="104" t="s">
        <v>495</v>
      </c>
      <c r="B536" s="203">
        <v>2</v>
      </c>
      <c r="C536" s="204">
        <v>5</v>
      </c>
      <c r="D536" s="104"/>
      <c r="E536" s="104"/>
      <c r="G536" s="210"/>
    </row>
    <row r="537" customHeight="true" spans="1:7">
      <c r="A537" s="104" t="s">
        <v>496</v>
      </c>
      <c r="B537" s="203">
        <v>77</v>
      </c>
      <c r="C537" s="204">
        <v>84</v>
      </c>
      <c r="D537" s="104"/>
      <c r="E537" s="104"/>
      <c r="G537" s="210"/>
    </row>
    <row r="538" customHeight="true" spans="1:7">
      <c r="A538" s="102" t="s">
        <v>497</v>
      </c>
      <c r="B538" s="102">
        <f>SUM(B539:B545)</f>
        <v>473</v>
      </c>
      <c r="C538" s="102">
        <f>SUM(C539:C545)</f>
        <v>931</v>
      </c>
      <c r="D538" s="102"/>
      <c r="E538" s="102"/>
      <c r="G538" s="210"/>
    </row>
    <row r="539" customHeight="true" spans="1:7">
      <c r="A539" s="104" t="s">
        <v>138</v>
      </c>
      <c r="B539" s="203">
        <v>98</v>
      </c>
      <c r="C539" s="205">
        <v>101</v>
      </c>
      <c r="D539" s="104"/>
      <c r="E539" s="104"/>
      <c r="G539" s="210"/>
    </row>
    <row r="540" customHeight="true" spans="1:7">
      <c r="A540" s="104" t="s">
        <v>139</v>
      </c>
      <c r="B540" s="203"/>
      <c r="C540" s="204"/>
      <c r="D540" s="104"/>
      <c r="E540" s="104"/>
      <c r="G540" s="211"/>
    </row>
    <row r="541" customHeight="true" spans="1:7">
      <c r="A541" s="104" t="s">
        <v>140</v>
      </c>
      <c r="B541" s="203">
        <v>194</v>
      </c>
      <c r="C541" s="204">
        <v>169</v>
      </c>
      <c r="D541" s="104"/>
      <c r="E541" s="104"/>
      <c r="G541" s="210"/>
    </row>
    <row r="542" customHeight="true" spans="1:7">
      <c r="A542" s="104" t="s">
        <v>498</v>
      </c>
      <c r="B542" s="203"/>
      <c r="C542" s="204"/>
      <c r="D542" s="104"/>
      <c r="E542" s="104"/>
      <c r="G542" s="211"/>
    </row>
    <row r="543" customHeight="true" spans="1:7">
      <c r="A543" s="104" t="s">
        <v>499</v>
      </c>
      <c r="B543" s="203"/>
      <c r="C543" s="205">
        <v>14</v>
      </c>
      <c r="D543" s="104"/>
      <c r="E543" s="104"/>
      <c r="G543" s="210"/>
    </row>
    <row r="544" customHeight="true" spans="1:7">
      <c r="A544" s="104" t="s">
        <v>500</v>
      </c>
      <c r="B544" s="203"/>
      <c r="C544" s="205">
        <v>120</v>
      </c>
      <c r="D544" s="104"/>
      <c r="E544" s="104"/>
      <c r="G544" s="210"/>
    </row>
    <row r="545" customHeight="true" spans="1:7">
      <c r="A545" s="104" t="s">
        <v>501</v>
      </c>
      <c r="B545" s="203">
        <v>181</v>
      </c>
      <c r="C545" s="204">
        <v>527</v>
      </c>
      <c r="D545" s="104"/>
      <c r="E545" s="104"/>
      <c r="G545" s="210"/>
    </row>
    <row r="546" customHeight="true" spans="1:7">
      <c r="A546" s="102" t="s">
        <v>502</v>
      </c>
      <c r="B546" s="102">
        <f>B547</f>
        <v>0</v>
      </c>
      <c r="C546" s="102">
        <f>C547</f>
        <v>0</v>
      </c>
      <c r="D546" s="102"/>
      <c r="E546" s="102"/>
      <c r="G546" s="211"/>
    </row>
    <row r="547" customHeight="true" spans="1:7">
      <c r="A547" s="104" t="s">
        <v>503</v>
      </c>
      <c r="B547" s="203"/>
      <c r="C547" s="204"/>
      <c r="D547" s="104"/>
      <c r="E547" s="104"/>
      <c r="G547" s="211"/>
    </row>
    <row r="548" customHeight="true" spans="1:7">
      <c r="A548" s="102" t="s">
        <v>504</v>
      </c>
      <c r="B548" s="102">
        <f>SUM(B549:B556)</f>
        <v>10406</v>
      </c>
      <c r="C548" s="102">
        <f>SUM(C549:C556)</f>
        <v>8330</v>
      </c>
      <c r="D548" s="102"/>
      <c r="E548" s="102"/>
      <c r="G548" s="210"/>
    </row>
    <row r="549" customHeight="true" spans="1:7">
      <c r="A549" s="104" t="s">
        <v>505</v>
      </c>
      <c r="B549" s="203">
        <v>1061</v>
      </c>
      <c r="C549" s="205">
        <v>592</v>
      </c>
      <c r="D549" s="104"/>
      <c r="E549" s="104"/>
      <c r="G549" s="210"/>
    </row>
    <row r="550" customHeight="true" spans="1:7">
      <c r="A550" s="104" t="s">
        <v>506</v>
      </c>
      <c r="B550" s="203">
        <v>1432</v>
      </c>
      <c r="C550" s="205">
        <v>952</v>
      </c>
      <c r="D550" s="104"/>
      <c r="E550" s="104"/>
      <c r="G550" s="210"/>
    </row>
    <row r="551" customHeight="true" spans="1:7">
      <c r="A551" s="104" t="s">
        <v>507</v>
      </c>
      <c r="B551" s="203">
        <v>229</v>
      </c>
      <c r="C551" s="205">
        <v>331</v>
      </c>
      <c r="D551" s="104"/>
      <c r="E551" s="104"/>
      <c r="G551" s="210"/>
    </row>
    <row r="552" customHeight="true" spans="1:7">
      <c r="A552" s="104" t="s">
        <v>508</v>
      </c>
      <c r="B552" s="203"/>
      <c r="C552" s="205"/>
      <c r="D552" s="104"/>
      <c r="E552" s="104"/>
      <c r="G552" s="211"/>
    </row>
    <row r="553" customHeight="true" spans="1:7">
      <c r="A553" s="104" t="s">
        <v>509</v>
      </c>
      <c r="B553" s="203">
        <v>6790</v>
      </c>
      <c r="C553" s="205">
        <v>6455</v>
      </c>
      <c r="D553" s="104"/>
      <c r="E553" s="104"/>
      <c r="G553" s="210"/>
    </row>
    <row r="554" customHeight="true" spans="1:7">
      <c r="A554" s="104" t="s">
        <v>510</v>
      </c>
      <c r="B554" s="203"/>
      <c r="C554" s="204"/>
      <c r="D554" s="104"/>
      <c r="E554" s="104"/>
      <c r="G554" s="211"/>
    </row>
    <row r="555" customHeight="true" spans="1:7">
      <c r="A555" s="104" t="s">
        <v>511</v>
      </c>
      <c r="B555" s="203">
        <v>894</v>
      </c>
      <c r="C555" s="204"/>
      <c r="D555" s="104"/>
      <c r="E555" s="104"/>
      <c r="G555" s="211"/>
    </row>
    <row r="556" customHeight="true" spans="1:7">
      <c r="A556" s="104" t="s">
        <v>512</v>
      </c>
      <c r="B556" s="203"/>
      <c r="C556" s="204"/>
      <c r="D556" s="104"/>
      <c r="E556" s="104"/>
      <c r="G556" s="211"/>
    </row>
    <row r="557" customHeight="true" spans="1:7">
      <c r="A557" s="102" t="s">
        <v>513</v>
      </c>
      <c r="B557" s="102">
        <f>SUM(B558:B560)</f>
        <v>0</v>
      </c>
      <c r="C557" s="102">
        <f>SUM(C558:C560)</f>
        <v>100</v>
      </c>
      <c r="D557" s="102"/>
      <c r="E557" s="102"/>
      <c r="G557" s="210"/>
    </row>
    <row r="558" customHeight="true" spans="1:7">
      <c r="A558" s="104" t="s">
        <v>514</v>
      </c>
      <c r="B558" s="203"/>
      <c r="C558" s="205"/>
      <c r="D558" s="104"/>
      <c r="E558" s="104"/>
      <c r="G558" s="211"/>
    </row>
    <row r="559" customHeight="true" spans="1:7">
      <c r="A559" s="104" t="s">
        <v>515</v>
      </c>
      <c r="B559" s="203"/>
      <c r="C559" s="204"/>
      <c r="D559" s="104"/>
      <c r="E559" s="104"/>
      <c r="G559" s="211"/>
    </row>
    <row r="560" customHeight="true" spans="1:7">
      <c r="A560" s="104" t="s">
        <v>516</v>
      </c>
      <c r="B560" s="203"/>
      <c r="C560" s="204">
        <v>100</v>
      </c>
      <c r="D560" s="104"/>
      <c r="E560" s="104"/>
      <c r="G560" s="210"/>
    </row>
    <row r="561" customHeight="true" spans="1:7">
      <c r="A561" s="102" t="s">
        <v>517</v>
      </c>
      <c r="B561" s="102">
        <f>SUM(B562:B570)</f>
        <v>831</v>
      </c>
      <c r="C561" s="102">
        <f>SUM(C562:C570)</f>
        <v>819</v>
      </c>
      <c r="D561" s="102"/>
      <c r="E561" s="102"/>
      <c r="G561" s="210"/>
    </row>
    <row r="562" customHeight="true" spans="1:7">
      <c r="A562" s="104" t="s">
        <v>518</v>
      </c>
      <c r="B562" s="203"/>
      <c r="C562" s="205"/>
      <c r="D562" s="104"/>
      <c r="E562" s="104"/>
      <c r="G562" s="211"/>
    </row>
    <row r="563" customHeight="true" spans="1:7">
      <c r="A563" s="104" t="s">
        <v>519</v>
      </c>
      <c r="B563" s="203"/>
      <c r="C563" s="205"/>
      <c r="D563" s="104"/>
      <c r="E563" s="104"/>
      <c r="G563" s="211"/>
    </row>
    <row r="564" customHeight="true" spans="1:7">
      <c r="A564" s="104" t="s">
        <v>520</v>
      </c>
      <c r="B564" s="203"/>
      <c r="C564" s="205"/>
      <c r="D564" s="104"/>
      <c r="E564" s="104"/>
      <c r="G564" s="211"/>
    </row>
    <row r="565" customHeight="true" spans="1:7">
      <c r="A565" s="104" t="s">
        <v>521</v>
      </c>
      <c r="B565" s="203"/>
      <c r="C565" s="205"/>
      <c r="D565" s="104"/>
      <c r="E565" s="104"/>
      <c r="G565" s="211"/>
    </row>
    <row r="566" customHeight="true" spans="1:7">
      <c r="A566" s="104" t="s">
        <v>522</v>
      </c>
      <c r="B566" s="203"/>
      <c r="C566" s="204"/>
      <c r="D566" s="104"/>
      <c r="E566" s="104"/>
      <c r="G566" s="211"/>
    </row>
    <row r="567" customHeight="true" spans="1:7">
      <c r="A567" s="104" t="s">
        <v>523</v>
      </c>
      <c r="B567" s="203"/>
      <c r="C567" s="205"/>
      <c r="D567" s="104"/>
      <c r="E567" s="104"/>
      <c r="G567" s="211"/>
    </row>
    <row r="568" customHeight="true" spans="1:7">
      <c r="A568" s="104" t="s">
        <v>524</v>
      </c>
      <c r="B568" s="203"/>
      <c r="C568" s="205"/>
      <c r="D568" s="104"/>
      <c r="E568" s="104"/>
      <c r="G568" s="211"/>
    </row>
    <row r="569" customHeight="true" spans="1:7">
      <c r="A569" s="104" t="s">
        <v>525</v>
      </c>
      <c r="B569" s="203"/>
      <c r="C569" s="204"/>
      <c r="D569" s="104"/>
      <c r="E569" s="104"/>
      <c r="G569" s="211"/>
    </row>
    <row r="570" customHeight="true" spans="1:7">
      <c r="A570" s="104" t="s">
        <v>526</v>
      </c>
      <c r="B570" s="203">
        <v>831</v>
      </c>
      <c r="C570" s="204">
        <v>819</v>
      </c>
      <c r="D570" s="104"/>
      <c r="E570" s="104"/>
      <c r="G570" s="210"/>
    </row>
    <row r="571" customHeight="true" spans="1:7">
      <c r="A571" s="102" t="s">
        <v>527</v>
      </c>
      <c r="B571" s="102">
        <f>SUM(B572:B578)</f>
        <v>1582</v>
      </c>
      <c r="C571" s="102">
        <f>SUM(C572:C578)</f>
        <v>1274</v>
      </c>
      <c r="D571" s="102"/>
      <c r="E571" s="102"/>
      <c r="G571" s="210"/>
    </row>
    <row r="572" customHeight="true" spans="1:7">
      <c r="A572" s="104" t="s">
        <v>528</v>
      </c>
      <c r="B572" s="203"/>
      <c r="C572" s="205"/>
      <c r="D572" s="104"/>
      <c r="E572" s="104"/>
      <c r="G572" s="211"/>
    </row>
    <row r="573" customHeight="true" spans="1:7">
      <c r="A573" s="104" t="s">
        <v>529</v>
      </c>
      <c r="B573" s="203"/>
      <c r="C573" s="204"/>
      <c r="D573" s="104"/>
      <c r="E573" s="104"/>
      <c r="G573" s="211"/>
    </row>
    <row r="574" customHeight="true" spans="1:7">
      <c r="A574" s="104" t="s">
        <v>530</v>
      </c>
      <c r="B574" s="203"/>
      <c r="C574" s="204"/>
      <c r="D574" s="104"/>
      <c r="E574" s="104"/>
      <c r="G574" s="211"/>
    </row>
    <row r="575" customHeight="true" spans="1:7">
      <c r="A575" s="104" t="s">
        <v>531</v>
      </c>
      <c r="B575" s="203"/>
      <c r="C575" s="204">
        <v>8</v>
      </c>
      <c r="D575" s="104"/>
      <c r="E575" s="104"/>
      <c r="G575" s="210"/>
    </row>
    <row r="576" customHeight="true" spans="1:7">
      <c r="A576" s="104" t="s">
        <v>532</v>
      </c>
      <c r="B576" s="203">
        <v>347</v>
      </c>
      <c r="C576" s="205">
        <v>364</v>
      </c>
      <c r="D576" s="104"/>
      <c r="E576" s="104"/>
      <c r="G576" s="210"/>
    </row>
    <row r="577" customHeight="true" spans="1:7">
      <c r="A577" s="104" t="s">
        <v>533</v>
      </c>
      <c r="B577" s="203"/>
      <c r="C577" s="205"/>
      <c r="D577" s="223"/>
      <c r="E577" s="223"/>
      <c r="G577" s="211"/>
    </row>
    <row r="578" customHeight="true" spans="1:7">
      <c r="A578" s="104" t="s">
        <v>534</v>
      </c>
      <c r="B578" s="203">
        <v>1235</v>
      </c>
      <c r="C578" s="205">
        <v>902</v>
      </c>
      <c r="D578" s="223"/>
      <c r="E578" s="223"/>
      <c r="G578" s="210"/>
    </row>
    <row r="579" customHeight="true" spans="1:7">
      <c r="A579" s="102" t="s">
        <v>535</v>
      </c>
      <c r="B579" s="102">
        <f>SUM(B580:B585)</f>
        <v>141</v>
      </c>
      <c r="C579" s="102">
        <f>SUM(C580:C585)</f>
        <v>294</v>
      </c>
      <c r="D579" s="102"/>
      <c r="E579" s="102"/>
      <c r="G579" s="210"/>
    </row>
    <row r="580" customHeight="true" spans="1:7">
      <c r="A580" s="104" t="s">
        <v>536</v>
      </c>
      <c r="B580" s="203">
        <v>141</v>
      </c>
      <c r="C580" s="205">
        <v>267</v>
      </c>
      <c r="D580" s="104"/>
      <c r="E580" s="104"/>
      <c r="G580" s="210"/>
    </row>
    <row r="581" customHeight="true" spans="1:7">
      <c r="A581" s="104" t="s">
        <v>537</v>
      </c>
      <c r="B581" s="203"/>
      <c r="C581" s="205">
        <v>6</v>
      </c>
      <c r="D581" s="104"/>
      <c r="E581" s="104"/>
      <c r="G581" s="210"/>
    </row>
    <row r="582" customHeight="true" spans="1:7">
      <c r="A582" s="104" t="s">
        <v>538</v>
      </c>
      <c r="B582" s="203"/>
      <c r="C582" s="205"/>
      <c r="D582" s="104"/>
      <c r="E582" s="104"/>
      <c r="G582" s="211"/>
    </row>
    <row r="583" customHeight="true" spans="1:7">
      <c r="A583" s="104" t="s">
        <v>539</v>
      </c>
      <c r="B583" s="203"/>
      <c r="C583" s="205"/>
      <c r="D583" s="104"/>
      <c r="E583" s="104"/>
      <c r="G583" s="211"/>
    </row>
    <row r="584" customHeight="true" spans="1:7">
      <c r="A584" s="223" t="s">
        <v>540</v>
      </c>
      <c r="B584" s="203"/>
      <c r="C584" s="205"/>
      <c r="D584" s="223"/>
      <c r="E584" s="223"/>
      <c r="G584" s="211"/>
    </row>
    <row r="585" customHeight="true" spans="1:7">
      <c r="A585" s="104" t="s">
        <v>541</v>
      </c>
      <c r="B585" s="203"/>
      <c r="C585" s="204">
        <v>21</v>
      </c>
      <c r="D585" s="223"/>
      <c r="E585" s="223"/>
      <c r="G585" s="210"/>
    </row>
    <row r="586" customHeight="true" spans="1:7">
      <c r="A586" s="102" t="s">
        <v>542</v>
      </c>
      <c r="B586" s="224">
        <f>SUM(B587:B592)</f>
        <v>266</v>
      </c>
      <c r="C586" s="224">
        <f>SUM(C587:C592)</f>
        <v>252</v>
      </c>
      <c r="D586" s="224"/>
      <c r="E586" s="224"/>
      <c r="G586" s="210"/>
    </row>
    <row r="587" customHeight="true" spans="1:7">
      <c r="A587" s="104" t="s">
        <v>543</v>
      </c>
      <c r="B587" s="203"/>
      <c r="C587" s="204">
        <v>100</v>
      </c>
      <c r="D587" s="104"/>
      <c r="E587" s="104"/>
      <c r="G587" s="210"/>
    </row>
    <row r="588" customHeight="true" spans="1:7">
      <c r="A588" s="104" t="s">
        <v>544</v>
      </c>
      <c r="B588" s="203">
        <v>51</v>
      </c>
      <c r="C588" s="204">
        <v>63</v>
      </c>
      <c r="D588" s="104"/>
      <c r="E588" s="104"/>
      <c r="G588" s="210"/>
    </row>
    <row r="589" customHeight="true" spans="1:7">
      <c r="A589" s="104" t="s">
        <v>545</v>
      </c>
      <c r="B589" s="203"/>
      <c r="C589" s="204"/>
      <c r="D589" s="104"/>
      <c r="E589" s="104"/>
      <c r="G589" s="211"/>
    </row>
    <row r="590" customHeight="true" spans="1:7">
      <c r="A590" s="104" t="s">
        <v>546</v>
      </c>
      <c r="B590" s="203"/>
      <c r="C590" s="204"/>
      <c r="D590" s="104"/>
      <c r="E590" s="104"/>
      <c r="G590" s="211"/>
    </row>
    <row r="591" customHeight="true" spans="1:7">
      <c r="A591" s="104" t="s">
        <v>547</v>
      </c>
      <c r="B591" s="203">
        <v>215</v>
      </c>
      <c r="C591" s="204">
        <v>89</v>
      </c>
      <c r="D591" s="104"/>
      <c r="E591" s="104"/>
      <c r="G591" s="210"/>
    </row>
    <row r="592" customHeight="true" spans="1:7">
      <c r="A592" s="104" t="s">
        <v>548</v>
      </c>
      <c r="B592" s="203"/>
      <c r="C592" s="205"/>
      <c r="D592" s="104"/>
      <c r="E592" s="104"/>
      <c r="G592" s="211"/>
    </row>
    <row r="593" customHeight="true" spans="1:7">
      <c r="A593" s="102" t="s">
        <v>549</v>
      </c>
      <c r="B593" s="102">
        <f>SUM(B594:B601)</f>
        <v>304</v>
      </c>
      <c r="C593" s="102">
        <f>SUM(C594:C601)</f>
        <v>316</v>
      </c>
      <c r="D593" s="102"/>
      <c r="E593" s="102"/>
      <c r="G593" s="210"/>
    </row>
    <row r="594" customHeight="true" spans="1:7">
      <c r="A594" s="104" t="s">
        <v>138</v>
      </c>
      <c r="B594" s="203">
        <v>46</v>
      </c>
      <c r="C594" s="205">
        <v>43</v>
      </c>
      <c r="D594" s="104"/>
      <c r="E594" s="104"/>
      <c r="G594" s="210"/>
    </row>
    <row r="595" customHeight="true" spans="1:7">
      <c r="A595" s="104" t="s">
        <v>139</v>
      </c>
      <c r="B595" s="203"/>
      <c r="C595" s="204"/>
      <c r="D595" s="104"/>
      <c r="E595" s="104"/>
      <c r="G595" s="211"/>
    </row>
    <row r="596" customHeight="true" spans="1:7">
      <c r="A596" s="104" t="s">
        <v>140</v>
      </c>
      <c r="B596" s="203">
        <v>47</v>
      </c>
      <c r="C596" s="204">
        <v>51</v>
      </c>
      <c r="D596" s="104"/>
      <c r="E596" s="104"/>
      <c r="G596" s="210"/>
    </row>
    <row r="597" customHeight="true" spans="1:7">
      <c r="A597" s="104" t="s">
        <v>550</v>
      </c>
      <c r="B597" s="203">
        <v>7</v>
      </c>
      <c r="C597" s="204">
        <v>33</v>
      </c>
      <c r="D597" s="104"/>
      <c r="E597" s="104"/>
      <c r="G597" s="210"/>
    </row>
    <row r="598" customHeight="true" spans="1:7">
      <c r="A598" s="104" t="s">
        <v>551</v>
      </c>
      <c r="B598" s="203">
        <v>10</v>
      </c>
      <c r="C598" s="204">
        <v>6</v>
      </c>
      <c r="D598" s="104"/>
      <c r="E598" s="104"/>
      <c r="G598" s="210"/>
    </row>
    <row r="599" customHeight="true" spans="1:7">
      <c r="A599" s="104" t="s">
        <v>552</v>
      </c>
      <c r="B599" s="203"/>
      <c r="C599" s="204"/>
      <c r="D599" s="104"/>
      <c r="E599" s="104"/>
      <c r="G599" s="211"/>
    </row>
    <row r="600" customHeight="true" spans="1:7">
      <c r="A600" s="104" t="s">
        <v>553</v>
      </c>
      <c r="B600" s="203">
        <v>112</v>
      </c>
      <c r="C600" s="204">
        <v>116</v>
      </c>
      <c r="D600" s="104"/>
      <c r="E600" s="104"/>
      <c r="G600" s="210"/>
    </row>
    <row r="601" customHeight="true" spans="1:7">
      <c r="A601" s="104" t="s">
        <v>554</v>
      </c>
      <c r="B601" s="203">
        <v>82</v>
      </c>
      <c r="C601" s="205">
        <v>67</v>
      </c>
      <c r="D601" s="104"/>
      <c r="E601" s="104"/>
      <c r="G601" s="210"/>
    </row>
    <row r="602" customHeight="true" spans="1:7">
      <c r="A602" s="102" t="s">
        <v>555</v>
      </c>
      <c r="B602" s="102">
        <f>SUM(B603:B606)</f>
        <v>4</v>
      </c>
      <c r="C602" s="102">
        <f>SUM(C603:C606)</f>
        <v>4</v>
      </c>
      <c r="D602" s="102"/>
      <c r="E602" s="102"/>
      <c r="G602" s="210"/>
    </row>
    <row r="603" customHeight="true" spans="1:7">
      <c r="A603" s="104" t="s">
        <v>138</v>
      </c>
      <c r="B603" s="203">
        <v>2</v>
      </c>
      <c r="C603" s="204">
        <v>2</v>
      </c>
      <c r="D603" s="104"/>
      <c r="E603" s="104"/>
      <c r="G603" s="210"/>
    </row>
    <row r="604" customHeight="true" spans="1:7">
      <c r="A604" s="104" t="s">
        <v>139</v>
      </c>
      <c r="B604" s="203"/>
      <c r="C604" s="204"/>
      <c r="D604" s="104"/>
      <c r="E604" s="104"/>
      <c r="G604" s="211"/>
    </row>
    <row r="605" customHeight="true" spans="1:7">
      <c r="A605" s="104" t="s">
        <v>140</v>
      </c>
      <c r="B605" s="203"/>
      <c r="C605" s="204"/>
      <c r="D605" s="104"/>
      <c r="E605" s="104"/>
      <c r="G605" s="211"/>
    </row>
    <row r="606" customHeight="true" spans="1:7">
      <c r="A606" s="104" t="s">
        <v>556</v>
      </c>
      <c r="B606" s="203">
        <v>2</v>
      </c>
      <c r="C606" s="204">
        <v>2</v>
      </c>
      <c r="D606" s="104"/>
      <c r="E606" s="104"/>
      <c r="G606" s="210"/>
    </row>
    <row r="607" customHeight="true" spans="1:7">
      <c r="A607" s="102" t="s">
        <v>557</v>
      </c>
      <c r="B607" s="102">
        <f>SUM(B608:B609)</f>
        <v>6</v>
      </c>
      <c r="C607" s="102">
        <f>SUM(C608:C609)</f>
        <v>10</v>
      </c>
      <c r="D607" s="102"/>
      <c r="E607" s="102"/>
      <c r="G607" s="210"/>
    </row>
    <row r="608" customHeight="true" spans="1:7">
      <c r="A608" s="104" t="s">
        <v>558</v>
      </c>
      <c r="B608" s="203">
        <v>3</v>
      </c>
      <c r="C608" s="205">
        <v>5</v>
      </c>
      <c r="D608" s="104"/>
      <c r="E608" s="104"/>
      <c r="G608" s="210"/>
    </row>
    <row r="609" customHeight="true" spans="1:7">
      <c r="A609" s="104" t="s">
        <v>559</v>
      </c>
      <c r="B609" s="203">
        <v>3</v>
      </c>
      <c r="C609" s="204">
        <v>5</v>
      </c>
      <c r="D609" s="104"/>
      <c r="E609" s="104"/>
      <c r="G609" s="210"/>
    </row>
    <row r="610" customHeight="true" spans="1:7">
      <c r="A610" s="102" t="s">
        <v>560</v>
      </c>
      <c r="B610" s="102">
        <f>SUM(B611:B612)</f>
        <v>7</v>
      </c>
      <c r="C610" s="102">
        <f>SUM(C611:C612)</f>
        <v>50</v>
      </c>
      <c r="D610" s="102"/>
      <c r="E610" s="102"/>
      <c r="G610" s="210"/>
    </row>
    <row r="611" customHeight="true" spans="1:7">
      <c r="A611" s="104" t="s">
        <v>561</v>
      </c>
      <c r="B611" s="203">
        <v>4</v>
      </c>
      <c r="C611" s="205">
        <v>50</v>
      </c>
      <c r="D611" s="104"/>
      <c r="E611" s="104"/>
      <c r="G611" s="210"/>
    </row>
    <row r="612" customHeight="true" spans="1:7">
      <c r="A612" s="104" t="s">
        <v>562</v>
      </c>
      <c r="B612" s="203">
        <v>3</v>
      </c>
      <c r="C612" s="204"/>
      <c r="D612" s="104"/>
      <c r="E612" s="104"/>
      <c r="G612" s="211"/>
    </row>
    <row r="613" customHeight="true" spans="1:7">
      <c r="A613" s="102" t="s">
        <v>563</v>
      </c>
      <c r="B613" s="102">
        <f>SUM(B614:B615)</f>
        <v>82</v>
      </c>
      <c r="C613" s="102">
        <f>SUM(C614:C615)</f>
        <v>0</v>
      </c>
      <c r="D613" s="102"/>
      <c r="E613" s="102"/>
      <c r="G613" s="211"/>
    </row>
    <row r="614" customHeight="true" spans="1:7">
      <c r="A614" s="104" t="s">
        <v>564</v>
      </c>
      <c r="B614" s="203"/>
      <c r="C614" s="205"/>
      <c r="D614" s="104"/>
      <c r="E614" s="104"/>
      <c r="G614" s="211"/>
    </row>
    <row r="615" customHeight="true" spans="1:7">
      <c r="A615" s="104" t="s">
        <v>565</v>
      </c>
      <c r="B615" s="203">
        <v>82</v>
      </c>
      <c r="C615" s="204"/>
      <c r="D615" s="104"/>
      <c r="E615" s="104"/>
      <c r="G615" s="211"/>
    </row>
    <row r="616" customHeight="true" spans="1:7">
      <c r="A616" s="102" t="s">
        <v>566</v>
      </c>
      <c r="B616" s="102">
        <f>SUM(B617:B618)</f>
        <v>0</v>
      </c>
      <c r="C616" s="102">
        <f>SUM(C617:C618)</f>
        <v>0</v>
      </c>
      <c r="D616" s="102"/>
      <c r="E616" s="102"/>
      <c r="G616" s="211"/>
    </row>
    <row r="617" customHeight="true" spans="1:7">
      <c r="A617" s="104" t="s">
        <v>567</v>
      </c>
      <c r="B617" s="203"/>
      <c r="C617" s="205"/>
      <c r="D617" s="104"/>
      <c r="E617" s="104"/>
      <c r="G617" s="211"/>
    </row>
    <row r="618" customHeight="true" spans="1:7">
      <c r="A618" s="104" t="s">
        <v>568</v>
      </c>
      <c r="B618" s="203"/>
      <c r="C618" s="205"/>
      <c r="D618" s="104"/>
      <c r="E618" s="104"/>
      <c r="G618" s="211"/>
    </row>
    <row r="619" customHeight="true" spans="1:7">
      <c r="A619" s="102" t="s">
        <v>569</v>
      </c>
      <c r="B619" s="102">
        <f>SUM(B620:B621)</f>
        <v>131</v>
      </c>
      <c r="C619" s="102">
        <f>SUM(C620:C621)</f>
        <v>162</v>
      </c>
      <c r="D619" s="102"/>
      <c r="E619" s="102"/>
      <c r="G619" s="210"/>
    </row>
    <row r="620" customHeight="true" spans="1:7">
      <c r="A620" s="104" t="s">
        <v>570</v>
      </c>
      <c r="B620" s="203">
        <v>1</v>
      </c>
      <c r="C620" s="205">
        <v>6</v>
      </c>
      <c r="D620" s="104"/>
      <c r="E620" s="104"/>
      <c r="G620" s="210"/>
    </row>
    <row r="621" customHeight="true" spans="1:7">
      <c r="A621" s="104" t="s">
        <v>571</v>
      </c>
      <c r="B621" s="203">
        <v>130</v>
      </c>
      <c r="C621" s="205">
        <v>156</v>
      </c>
      <c r="D621" s="104"/>
      <c r="E621" s="104"/>
      <c r="G621" s="210"/>
    </row>
    <row r="622" customHeight="true" spans="1:7">
      <c r="A622" s="102" t="s">
        <v>572</v>
      </c>
      <c r="B622" s="102">
        <f>SUM(B623:B625)</f>
        <v>3866</v>
      </c>
      <c r="C622" s="102">
        <f>SUM(C623:C625)</f>
        <v>5201</v>
      </c>
      <c r="D622" s="102"/>
      <c r="E622" s="102"/>
      <c r="G622" s="210"/>
    </row>
    <row r="623" customHeight="true" spans="1:7">
      <c r="A623" s="104" t="s">
        <v>573</v>
      </c>
      <c r="B623" s="203">
        <v>273</v>
      </c>
      <c r="C623" s="205">
        <v>35</v>
      </c>
      <c r="D623" s="104"/>
      <c r="E623" s="104"/>
      <c r="G623" s="210"/>
    </row>
    <row r="624" customHeight="true" spans="1:7">
      <c r="A624" s="104" t="s">
        <v>574</v>
      </c>
      <c r="B624" s="203">
        <v>3593</v>
      </c>
      <c r="C624" s="205">
        <v>5166</v>
      </c>
      <c r="D624" s="104"/>
      <c r="E624" s="104"/>
      <c r="G624" s="210"/>
    </row>
    <row r="625" customHeight="true" spans="1:7">
      <c r="A625" s="104" t="s">
        <v>575</v>
      </c>
      <c r="B625" s="203"/>
      <c r="C625" s="205"/>
      <c r="D625" s="104"/>
      <c r="E625" s="104"/>
      <c r="G625" s="211"/>
    </row>
    <row r="626" customHeight="true" spans="1:7">
      <c r="A626" s="102" t="s">
        <v>576</v>
      </c>
      <c r="B626" s="102">
        <f>SUM(B627:B630)</f>
        <v>375</v>
      </c>
      <c r="C626" s="102">
        <f>SUM(C627:C630)</f>
        <v>278</v>
      </c>
      <c r="D626" s="102"/>
      <c r="E626" s="102"/>
      <c r="G626" s="210"/>
    </row>
    <row r="627" customHeight="true" spans="1:7">
      <c r="A627" s="104" t="s">
        <v>577</v>
      </c>
      <c r="B627" s="203">
        <v>106</v>
      </c>
      <c r="C627" s="204">
        <v>104</v>
      </c>
      <c r="D627" s="104"/>
      <c r="E627" s="104"/>
      <c r="G627" s="210"/>
    </row>
    <row r="628" customHeight="true" spans="1:7">
      <c r="A628" s="104" t="s">
        <v>578</v>
      </c>
      <c r="B628" s="203">
        <v>63</v>
      </c>
      <c r="C628" s="205">
        <v>41</v>
      </c>
      <c r="D628" s="104"/>
      <c r="E628" s="104"/>
      <c r="G628" s="210"/>
    </row>
    <row r="629" customHeight="true" spans="1:7">
      <c r="A629" s="104" t="s">
        <v>579</v>
      </c>
      <c r="B629" s="203">
        <v>133</v>
      </c>
      <c r="C629" s="204">
        <v>133</v>
      </c>
      <c r="D629" s="104"/>
      <c r="E629" s="104"/>
      <c r="G629" s="210"/>
    </row>
    <row r="630" customHeight="true" spans="1:7">
      <c r="A630" s="104" t="s">
        <v>580</v>
      </c>
      <c r="B630" s="203">
        <v>73</v>
      </c>
      <c r="C630" s="204"/>
      <c r="D630" s="223"/>
      <c r="E630" s="223"/>
      <c r="G630" s="211"/>
    </row>
    <row r="631" customHeight="true" spans="1:7">
      <c r="A631" s="225" t="s">
        <v>581</v>
      </c>
      <c r="B631" s="102">
        <f>SUM(B632:B638)</f>
        <v>33</v>
      </c>
      <c r="C631" s="102">
        <f>SUM(C632:C638)</f>
        <v>50</v>
      </c>
      <c r="D631" s="102"/>
      <c r="E631" s="102"/>
      <c r="G631" s="210"/>
    </row>
    <row r="632" customHeight="true" spans="1:7">
      <c r="A632" s="223" t="s">
        <v>138</v>
      </c>
      <c r="B632" s="203"/>
      <c r="C632" s="205"/>
      <c r="D632" s="104"/>
      <c r="E632" s="104"/>
      <c r="G632" s="211"/>
    </row>
    <row r="633" customHeight="true" spans="1:7">
      <c r="A633" s="223" t="s">
        <v>139</v>
      </c>
      <c r="B633" s="203"/>
      <c r="C633" s="205"/>
      <c r="D633" s="104"/>
      <c r="E633" s="104"/>
      <c r="G633" s="211"/>
    </row>
    <row r="634" customHeight="true" spans="1:7">
      <c r="A634" s="223" t="s">
        <v>140</v>
      </c>
      <c r="B634" s="203"/>
      <c r="C634" s="204"/>
      <c r="D634" s="104"/>
      <c r="E634" s="104"/>
      <c r="G634" s="211"/>
    </row>
    <row r="635" customHeight="true" spans="1:7">
      <c r="A635" s="223" t="s">
        <v>582</v>
      </c>
      <c r="B635" s="203">
        <v>33</v>
      </c>
      <c r="C635" s="205">
        <v>25</v>
      </c>
      <c r="D635" s="104"/>
      <c r="E635" s="104"/>
      <c r="G635" s="210"/>
    </row>
    <row r="636" customHeight="true" spans="1:7">
      <c r="A636" s="223" t="s">
        <v>583</v>
      </c>
      <c r="B636" s="203"/>
      <c r="C636" s="205"/>
      <c r="D636" s="104"/>
      <c r="E636" s="104"/>
      <c r="G636" s="211"/>
    </row>
    <row r="637" customHeight="true" spans="1:7">
      <c r="A637" s="223" t="s">
        <v>147</v>
      </c>
      <c r="B637" s="203"/>
      <c r="C637" s="205"/>
      <c r="D637" s="104"/>
      <c r="E637" s="104"/>
      <c r="G637" s="211"/>
    </row>
    <row r="638" customHeight="true" spans="1:7">
      <c r="A638" s="223" t="s">
        <v>584</v>
      </c>
      <c r="B638" s="203"/>
      <c r="C638" s="204">
        <v>25</v>
      </c>
      <c r="D638" s="104"/>
      <c r="E638" s="104"/>
      <c r="G638" s="210"/>
    </row>
    <row r="639" customHeight="true" spans="1:7">
      <c r="A639" s="102" t="s">
        <v>585</v>
      </c>
      <c r="B639" s="102">
        <v>3333</v>
      </c>
      <c r="C639" s="102">
        <v>385</v>
      </c>
      <c r="D639" s="102"/>
      <c r="E639" s="102"/>
      <c r="G639" s="210"/>
    </row>
    <row r="640" customHeight="true" spans="1:7">
      <c r="A640" s="122" t="s">
        <v>586</v>
      </c>
      <c r="B640" s="122">
        <f>B641+B646+B659+B663+B675+B678+B682+B687+B691+B695+B698+B707+B709</f>
        <v>19533</v>
      </c>
      <c r="C640" s="122">
        <f>C641+C646+C659+C663+C675+C678+C682+C687+C691+C695+C698+C707+C709</f>
        <v>19994</v>
      </c>
      <c r="D640" s="122"/>
      <c r="E640" s="122"/>
      <c r="G640" s="210"/>
    </row>
    <row r="641" customHeight="true" spans="1:7">
      <c r="A641" s="102" t="s">
        <v>587</v>
      </c>
      <c r="B641" s="102">
        <f>SUM(B642:B645)</f>
        <v>405</v>
      </c>
      <c r="C641" s="102">
        <f>SUM(C642:C645)</f>
        <v>782</v>
      </c>
      <c r="D641" s="102"/>
      <c r="E641" s="102"/>
      <c r="G641" s="210"/>
    </row>
    <row r="642" customHeight="true" spans="1:7">
      <c r="A642" s="104" t="s">
        <v>138</v>
      </c>
      <c r="B642" s="203">
        <v>289</v>
      </c>
      <c r="C642" s="205">
        <v>767</v>
      </c>
      <c r="D642" s="104"/>
      <c r="E642" s="104"/>
      <c r="G642" s="210"/>
    </row>
    <row r="643" customHeight="true" spans="1:7">
      <c r="A643" s="104" t="s">
        <v>139</v>
      </c>
      <c r="B643" s="203">
        <v>1</v>
      </c>
      <c r="C643" s="205"/>
      <c r="D643" s="104"/>
      <c r="E643" s="104"/>
      <c r="G643" s="211"/>
    </row>
    <row r="644" customHeight="true" spans="1:7">
      <c r="A644" s="104" t="s">
        <v>140</v>
      </c>
      <c r="B644" s="203">
        <v>98</v>
      </c>
      <c r="C644" s="204"/>
      <c r="D644" s="104"/>
      <c r="E644" s="104"/>
      <c r="G644" s="211"/>
    </row>
    <row r="645" customHeight="true" spans="1:7">
      <c r="A645" s="104" t="s">
        <v>588</v>
      </c>
      <c r="B645" s="203">
        <v>17</v>
      </c>
      <c r="C645" s="205">
        <v>15</v>
      </c>
      <c r="D645" s="104"/>
      <c r="E645" s="104"/>
      <c r="G645" s="210"/>
    </row>
    <row r="646" customHeight="true" spans="1:7">
      <c r="A646" s="102" t="s">
        <v>589</v>
      </c>
      <c r="B646" s="102">
        <f>SUM(B647:B658)</f>
        <v>2244</v>
      </c>
      <c r="C646" s="102">
        <f>SUM(C647:C658)</f>
        <v>2887</v>
      </c>
      <c r="D646" s="102"/>
      <c r="E646" s="102"/>
      <c r="G646" s="210"/>
    </row>
    <row r="647" customHeight="true" spans="1:7">
      <c r="A647" s="104" t="s">
        <v>590</v>
      </c>
      <c r="B647" s="203">
        <v>1146</v>
      </c>
      <c r="C647" s="205">
        <v>1607</v>
      </c>
      <c r="D647" s="104"/>
      <c r="E647" s="104"/>
      <c r="G647" s="210"/>
    </row>
    <row r="648" customHeight="true" spans="1:7">
      <c r="A648" s="104" t="s">
        <v>591</v>
      </c>
      <c r="B648" s="203">
        <v>1071</v>
      </c>
      <c r="C648" s="205">
        <v>818</v>
      </c>
      <c r="D648" s="223"/>
      <c r="E648" s="223"/>
      <c r="G648" s="210"/>
    </row>
    <row r="649" customHeight="true" spans="1:7">
      <c r="A649" s="104" t="s">
        <v>592</v>
      </c>
      <c r="B649" s="203"/>
      <c r="C649" s="205"/>
      <c r="D649" s="223"/>
      <c r="E649" s="223"/>
      <c r="G649" s="211"/>
    </row>
    <row r="650" customHeight="true" spans="1:7">
      <c r="A650" s="104" t="s">
        <v>593</v>
      </c>
      <c r="B650" s="203"/>
      <c r="C650" s="226"/>
      <c r="D650" s="223"/>
      <c r="E650" s="223"/>
      <c r="G650" s="211"/>
    </row>
    <row r="651" customHeight="true" spans="1:7">
      <c r="A651" s="104" t="s">
        <v>594</v>
      </c>
      <c r="B651" s="203"/>
      <c r="C651" s="205"/>
      <c r="D651" s="104"/>
      <c r="E651" s="104"/>
      <c r="G651" s="211"/>
    </row>
    <row r="652" customHeight="true" spans="1:7">
      <c r="A652" s="104" t="s">
        <v>595</v>
      </c>
      <c r="B652" s="203"/>
      <c r="C652" s="205"/>
      <c r="D652" s="104"/>
      <c r="E652" s="104"/>
      <c r="G652" s="211"/>
    </row>
    <row r="653" customHeight="true" spans="1:7">
      <c r="A653" s="104" t="s">
        <v>596</v>
      </c>
      <c r="B653" s="203"/>
      <c r="C653" s="205"/>
      <c r="D653" s="104"/>
      <c r="E653" s="104"/>
      <c r="G653" s="211"/>
    </row>
    <row r="654" customHeight="true" spans="1:7">
      <c r="A654" s="104" t="s">
        <v>597</v>
      </c>
      <c r="B654" s="203"/>
      <c r="C654" s="205"/>
      <c r="D654" s="104"/>
      <c r="E654" s="104"/>
      <c r="G654" s="211"/>
    </row>
    <row r="655" customHeight="true" spans="1:7">
      <c r="A655" s="104" t="s">
        <v>598</v>
      </c>
      <c r="B655" s="203"/>
      <c r="C655" s="205"/>
      <c r="D655" s="104"/>
      <c r="E655" s="104"/>
      <c r="G655" s="211"/>
    </row>
    <row r="656" customHeight="true" spans="1:7">
      <c r="A656" s="104" t="s">
        <v>599</v>
      </c>
      <c r="B656" s="203"/>
      <c r="C656" s="204"/>
      <c r="D656" s="104"/>
      <c r="E656" s="104"/>
      <c r="G656" s="211"/>
    </row>
    <row r="657" customHeight="true" spans="1:7">
      <c r="A657" s="104" t="s">
        <v>600</v>
      </c>
      <c r="B657" s="203"/>
      <c r="C657" s="205"/>
      <c r="D657" s="223"/>
      <c r="E657" s="223"/>
      <c r="G657" s="211"/>
    </row>
    <row r="658" customHeight="true" spans="1:7">
      <c r="A658" s="104" t="s">
        <v>601</v>
      </c>
      <c r="B658" s="203">
        <v>27</v>
      </c>
      <c r="C658" s="205">
        <v>462</v>
      </c>
      <c r="D658" s="223"/>
      <c r="E658" s="223"/>
      <c r="G658" s="210"/>
    </row>
    <row r="659" customHeight="true" spans="1:7">
      <c r="A659" s="102" t="s">
        <v>602</v>
      </c>
      <c r="B659" s="224">
        <f>SUM(B660:B662)</f>
        <v>724</v>
      </c>
      <c r="C659" s="224">
        <f>SUM(C660:C662)</f>
        <v>782</v>
      </c>
      <c r="D659" s="224"/>
      <c r="E659" s="224"/>
      <c r="G659" s="210"/>
    </row>
    <row r="660" customHeight="true" spans="1:7">
      <c r="A660" s="104" t="s">
        <v>603</v>
      </c>
      <c r="B660" s="203"/>
      <c r="C660" s="204">
        <v>54</v>
      </c>
      <c r="D660" s="223"/>
      <c r="E660" s="223"/>
      <c r="G660" s="210"/>
    </row>
    <row r="661" customHeight="true" spans="1:7">
      <c r="A661" s="104" t="s">
        <v>604</v>
      </c>
      <c r="B661" s="203">
        <v>676</v>
      </c>
      <c r="C661" s="205">
        <v>643</v>
      </c>
      <c r="D661" s="223"/>
      <c r="E661" s="223"/>
      <c r="G661" s="210"/>
    </row>
    <row r="662" customHeight="true" spans="1:7">
      <c r="A662" s="104" t="s">
        <v>605</v>
      </c>
      <c r="B662" s="203">
        <v>48</v>
      </c>
      <c r="C662" s="205">
        <v>85</v>
      </c>
      <c r="D662" s="223"/>
      <c r="E662" s="223"/>
      <c r="G662" s="210"/>
    </row>
    <row r="663" customHeight="true" spans="1:7">
      <c r="A663" s="102" t="s">
        <v>606</v>
      </c>
      <c r="B663" s="224">
        <f>SUM(B664:B674)</f>
        <v>2531</v>
      </c>
      <c r="C663" s="224">
        <f>SUM(C664:C674)</f>
        <v>2839</v>
      </c>
      <c r="D663" s="224"/>
      <c r="E663" s="224"/>
      <c r="G663" s="210"/>
    </row>
    <row r="664" customHeight="true" spans="1:7">
      <c r="A664" s="104" t="s">
        <v>607</v>
      </c>
      <c r="B664" s="203">
        <v>283</v>
      </c>
      <c r="C664" s="205">
        <v>281</v>
      </c>
      <c r="D664" s="223"/>
      <c r="E664" s="223"/>
      <c r="G664" s="210"/>
    </row>
    <row r="665" customHeight="true" spans="1:7">
      <c r="A665" s="104" t="s">
        <v>608</v>
      </c>
      <c r="B665" s="203">
        <v>141</v>
      </c>
      <c r="C665" s="204">
        <v>166</v>
      </c>
      <c r="D665" s="223"/>
      <c r="E665" s="223"/>
      <c r="G665" s="210"/>
    </row>
    <row r="666" customHeight="true" spans="1:7">
      <c r="A666" s="104" t="s">
        <v>609</v>
      </c>
      <c r="B666" s="203">
        <v>334</v>
      </c>
      <c r="C666" s="205">
        <v>347</v>
      </c>
      <c r="D666" s="104"/>
      <c r="E666" s="104"/>
      <c r="G666" s="210"/>
    </row>
    <row r="667" customHeight="true" spans="1:7">
      <c r="A667" s="104" t="s">
        <v>610</v>
      </c>
      <c r="B667" s="203"/>
      <c r="C667" s="205"/>
      <c r="D667" s="104"/>
      <c r="E667" s="104"/>
      <c r="G667" s="211"/>
    </row>
    <row r="668" customHeight="true" spans="1:7">
      <c r="A668" s="104" t="s">
        <v>611</v>
      </c>
      <c r="B668" s="203"/>
      <c r="C668" s="226"/>
      <c r="D668" s="104"/>
      <c r="E668" s="104"/>
      <c r="G668" s="211"/>
    </row>
    <row r="669" customHeight="true" spans="1:7">
      <c r="A669" s="104" t="s">
        <v>612</v>
      </c>
      <c r="B669" s="203"/>
      <c r="C669" s="226"/>
      <c r="D669" s="104"/>
      <c r="E669" s="104"/>
      <c r="G669" s="211"/>
    </row>
    <row r="670" customHeight="true" spans="1:7">
      <c r="A670" s="104" t="s">
        <v>613</v>
      </c>
      <c r="B670" s="203">
        <v>66</v>
      </c>
      <c r="C670" s="226">
        <v>72</v>
      </c>
      <c r="D670" s="104"/>
      <c r="E670" s="104"/>
      <c r="G670" s="210"/>
    </row>
    <row r="671" customHeight="true" spans="1:7">
      <c r="A671" s="104" t="s">
        <v>614</v>
      </c>
      <c r="B671" s="203">
        <v>1174</v>
      </c>
      <c r="C671" s="205">
        <v>819</v>
      </c>
      <c r="D671" s="104"/>
      <c r="E671" s="104"/>
      <c r="G671" s="210"/>
    </row>
    <row r="672" customHeight="true" spans="1:7">
      <c r="A672" s="104" t="s">
        <v>615</v>
      </c>
      <c r="B672" s="203">
        <v>511</v>
      </c>
      <c r="C672" s="205">
        <v>255</v>
      </c>
      <c r="D672" s="104"/>
      <c r="E672" s="104"/>
      <c r="G672" s="210"/>
    </row>
    <row r="673" customHeight="true" spans="1:7">
      <c r="A673" s="104" t="s">
        <v>616</v>
      </c>
      <c r="B673" s="203"/>
      <c r="C673" s="205">
        <v>5</v>
      </c>
      <c r="D673" s="104"/>
      <c r="E673" s="104"/>
      <c r="G673" s="210"/>
    </row>
    <row r="674" customHeight="true" spans="1:7">
      <c r="A674" s="104" t="s">
        <v>617</v>
      </c>
      <c r="B674" s="203">
        <v>22</v>
      </c>
      <c r="C674" s="205">
        <v>894</v>
      </c>
      <c r="D674" s="104"/>
      <c r="E674" s="104"/>
      <c r="G674" s="210"/>
    </row>
    <row r="675" customHeight="true" spans="1:7">
      <c r="A675" s="102" t="s">
        <v>618</v>
      </c>
      <c r="B675" s="102">
        <f>SUM(B676:B677)</f>
        <v>4</v>
      </c>
      <c r="C675" s="102">
        <f>SUM(C676:C677)</f>
        <v>6</v>
      </c>
      <c r="D675" s="102"/>
      <c r="E675" s="102"/>
      <c r="G675" s="210"/>
    </row>
    <row r="676" customHeight="true" spans="1:7">
      <c r="A676" s="104" t="s">
        <v>619</v>
      </c>
      <c r="B676" s="203">
        <v>4</v>
      </c>
      <c r="C676" s="205">
        <v>6</v>
      </c>
      <c r="D676" s="104"/>
      <c r="E676" s="104"/>
      <c r="G676" s="210"/>
    </row>
    <row r="677" customHeight="true" spans="1:7">
      <c r="A677" s="104" t="s">
        <v>620</v>
      </c>
      <c r="B677" s="203"/>
      <c r="C677" s="226"/>
      <c r="D677" s="104"/>
      <c r="E677" s="104"/>
      <c r="G677" s="211"/>
    </row>
    <row r="678" customHeight="true" spans="1:7">
      <c r="A678" s="102" t="s">
        <v>621</v>
      </c>
      <c r="B678" s="102">
        <f>SUM(B679:B681)</f>
        <v>541</v>
      </c>
      <c r="C678" s="102">
        <f>SUM(C679:C681)</f>
        <v>483</v>
      </c>
      <c r="D678" s="102"/>
      <c r="E678" s="102"/>
      <c r="G678" s="210"/>
    </row>
    <row r="679" customHeight="true" spans="1:7">
      <c r="A679" s="104" t="s">
        <v>622</v>
      </c>
      <c r="B679" s="203">
        <v>5</v>
      </c>
      <c r="C679" s="226">
        <v>5</v>
      </c>
      <c r="D679" s="104"/>
      <c r="E679" s="104"/>
      <c r="G679" s="210"/>
    </row>
    <row r="680" customHeight="true" spans="1:7">
      <c r="A680" s="104" t="s">
        <v>623</v>
      </c>
      <c r="B680" s="203">
        <v>319</v>
      </c>
      <c r="C680" s="226">
        <v>466</v>
      </c>
      <c r="D680" s="104"/>
      <c r="E680" s="104"/>
      <c r="G680" s="210"/>
    </row>
    <row r="681" customHeight="true" spans="1:7">
      <c r="A681" s="104" t="s">
        <v>624</v>
      </c>
      <c r="B681" s="203">
        <v>217</v>
      </c>
      <c r="C681" s="226">
        <v>12</v>
      </c>
      <c r="D681" s="104"/>
      <c r="E681" s="104"/>
      <c r="G681" s="210"/>
    </row>
    <row r="682" customHeight="true" spans="1:7">
      <c r="A682" s="102" t="s">
        <v>625</v>
      </c>
      <c r="B682" s="102">
        <f>SUM(B683:B686)</f>
        <v>2003</v>
      </c>
      <c r="C682" s="102">
        <f>SUM(C683:C686)</f>
        <v>1811</v>
      </c>
      <c r="D682" s="102"/>
      <c r="E682" s="102"/>
      <c r="G682" s="210"/>
    </row>
    <row r="683" customHeight="true" spans="1:7">
      <c r="A683" s="104" t="s">
        <v>626</v>
      </c>
      <c r="B683" s="203">
        <v>471</v>
      </c>
      <c r="C683" s="226">
        <v>591</v>
      </c>
      <c r="D683" s="104"/>
      <c r="E683" s="104"/>
      <c r="G683" s="210"/>
    </row>
    <row r="684" customHeight="true" spans="1:7">
      <c r="A684" s="104" t="s">
        <v>627</v>
      </c>
      <c r="B684" s="203">
        <v>1532</v>
      </c>
      <c r="C684" s="204">
        <v>1220</v>
      </c>
      <c r="D684" s="104"/>
      <c r="E684" s="104"/>
      <c r="G684" s="210"/>
    </row>
    <row r="685" customHeight="true" spans="1:7">
      <c r="A685" s="104" t="s">
        <v>628</v>
      </c>
      <c r="B685" s="203"/>
      <c r="C685" s="226"/>
      <c r="D685" s="104"/>
      <c r="E685" s="104"/>
      <c r="G685" s="211"/>
    </row>
    <row r="686" customHeight="true" spans="1:7">
      <c r="A686" s="104" t="s">
        <v>629</v>
      </c>
      <c r="B686" s="203"/>
      <c r="C686" s="204"/>
      <c r="D686" s="104"/>
      <c r="E686" s="104"/>
      <c r="G686" s="211"/>
    </row>
    <row r="687" customHeight="true" spans="1:7">
      <c r="A687" s="102" t="s">
        <v>630</v>
      </c>
      <c r="B687" s="102">
        <f>SUM(B688:B690)</f>
        <v>10227</v>
      </c>
      <c r="C687" s="102">
        <f>SUM(C688:C690)</f>
        <v>8982</v>
      </c>
      <c r="D687" s="102"/>
      <c r="E687" s="102"/>
      <c r="G687" s="210"/>
    </row>
    <row r="688" customHeight="true" spans="1:7">
      <c r="A688" s="104" t="s">
        <v>631</v>
      </c>
      <c r="B688" s="203">
        <v>30</v>
      </c>
      <c r="C688" s="205">
        <v>30</v>
      </c>
      <c r="D688" s="104"/>
      <c r="E688" s="104"/>
      <c r="G688" s="210"/>
    </row>
    <row r="689" customHeight="true" spans="1:7">
      <c r="A689" s="104" t="s">
        <v>632</v>
      </c>
      <c r="B689" s="203">
        <v>10197</v>
      </c>
      <c r="C689" s="205">
        <v>8952</v>
      </c>
      <c r="D689" s="104"/>
      <c r="E689" s="104"/>
      <c r="G689" s="210"/>
    </row>
    <row r="690" customHeight="true" spans="1:7">
      <c r="A690" s="104" t="s">
        <v>633</v>
      </c>
      <c r="B690" s="203"/>
      <c r="C690" s="205"/>
      <c r="D690" s="104"/>
      <c r="E690" s="104"/>
      <c r="G690" s="211"/>
    </row>
    <row r="691" customHeight="true" spans="1:7">
      <c r="A691" s="102" t="s">
        <v>634</v>
      </c>
      <c r="B691" s="102">
        <f>SUM(B692:B694)</f>
        <v>669</v>
      </c>
      <c r="C691" s="102">
        <f>SUM(C692:C694)</f>
        <v>287</v>
      </c>
      <c r="D691" s="102"/>
      <c r="E691" s="102"/>
      <c r="G691" s="210"/>
    </row>
    <row r="692" customHeight="true" spans="1:7">
      <c r="A692" s="104" t="s">
        <v>635</v>
      </c>
      <c r="B692" s="203">
        <v>669</v>
      </c>
      <c r="C692" s="205">
        <v>285</v>
      </c>
      <c r="D692" s="104"/>
      <c r="E692" s="104"/>
      <c r="G692" s="210"/>
    </row>
    <row r="693" customHeight="true" spans="1:7">
      <c r="A693" s="104" t="s">
        <v>636</v>
      </c>
      <c r="B693" s="203"/>
      <c r="C693" s="204">
        <v>2</v>
      </c>
      <c r="D693" s="104"/>
      <c r="E693" s="104"/>
      <c r="G693" s="210"/>
    </row>
    <row r="694" customHeight="true" spans="1:7">
      <c r="A694" s="104" t="s">
        <v>637</v>
      </c>
      <c r="B694" s="203"/>
      <c r="C694" s="205"/>
      <c r="D694" s="104"/>
      <c r="E694" s="104"/>
      <c r="G694" s="211"/>
    </row>
    <row r="695" customHeight="true" spans="1:7">
      <c r="A695" s="102" t="s">
        <v>638</v>
      </c>
      <c r="B695" s="102">
        <f>SUM(B696:B697)</f>
        <v>56</v>
      </c>
      <c r="C695" s="102">
        <f>SUM(C696:C697)</f>
        <v>51</v>
      </c>
      <c r="D695" s="102"/>
      <c r="E695" s="102"/>
      <c r="G695" s="210"/>
    </row>
    <row r="696" customHeight="true" spans="1:7">
      <c r="A696" s="104" t="s">
        <v>639</v>
      </c>
      <c r="B696" s="203">
        <v>56</v>
      </c>
      <c r="C696" s="204">
        <v>51</v>
      </c>
      <c r="D696" s="104"/>
      <c r="E696" s="104"/>
      <c r="G696" s="210"/>
    </row>
    <row r="697" customHeight="true" spans="1:7">
      <c r="A697" s="104" t="s">
        <v>640</v>
      </c>
      <c r="B697" s="203"/>
      <c r="C697" s="205"/>
      <c r="D697" s="104"/>
      <c r="E697" s="104"/>
      <c r="G697" s="211"/>
    </row>
    <row r="698" customHeight="true" spans="1:7">
      <c r="A698" s="224" t="s">
        <v>641</v>
      </c>
      <c r="B698" s="102">
        <f>SUM(B699:B706)</f>
        <v>0</v>
      </c>
      <c r="C698" s="102">
        <f>SUM(C699:C706)</f>
        <v>0</v>
      </c>
      <c r="D698" s="102"/>
      <c r="E698" s="102"/>
      <c r="G698" s="211"/>
    </row>
    <row r="699" customHeight="true" spans="1:7">
      <c r="A699" s="223" t="s">
        <v>138</v>
      </c>
      <c r="B699" s="203"/>
      <c r="C699" s="204"/>
      <c r="D699" s="104"/>
      <c r="E699" s="104"/>
      <c r="G699" s="211"/>
    </row>
    <row r="700" customHeight="true" spans="1:7">
      <c r="A700" s="223" t="s">
        <v>139</v>
      </c>
      <c r="B700" s="203"/>
      <c r="C700" s="205"/>
      <c r="D700" s="104"/>
      <c r="E700" s="104"/>
      <c r="G700" s="211"/>
    </row>
    <row r="701" customHeight="true" spans="1:7">
      <c r="A701" s="223" t="s">
        <v>140</v>
      </c>
      <c r="B701" s="203"/>
      <c r="C701" s="204"/>
      <c r="D701" s="104"/>
      <c r="E701" s="104"/>
      <c r="G701" s="211"/>
    </row>
    <row r="702" customHeight="true" spans="1:7">
      <c r="A702" s="223" t="s">
        <v>180</v>
      </c>
      <c r="B702" s="203"/>
      <c r="C702" s="204"/>
      <c r="D702" s="104"/>
      <c r="E702" s="104"/>
      <c r="G702" s="211"/>
    </row>
    <row r="703" customHeight="true" spans="1:7">
      <c r="A703" s="223" t="s">
        <v>642</v>
      </c>
      <c r="B703" s="203"/>
      <c r="C703" s="204"/>
      <c r="D703" s="104"/>
      <c r="E703" s="104"/>
      <c r="G703" s="211"/>
    </row>
    <row r="704" customHeight="true" spans="1:7">
      <c r="A704" s="223" t="s">
        <v>643</v>
      </c>
      <c r="B704" s="203"/>
      <c r="C704" s="205"/>
      <c r="D704" s="104"/>
      <c r="E704" s="104"/>
      <c r="G704" s="211"/>
    </row>
    <row r="705" customHeight="true" spans="1:7">
      <c r="A705" s="223" t="s">
        <v>147</v>
      </c>
      <c r="B705" s="203"/>
      <c r="C705" s="205"/>
      <c r="D705" s="104"/>
      <c r="E705" s="104"/>
      <c r="G705" s="211"/>
    </row>
    <row r="706" customHeight="true" spans="1:7">
      <c r="A706" s="223" t="s">
        <v>644</v>
      </c>
      <c r="B706" s="203"/>
      <c r="C706" s="205"/>
      <c r="D706" s="104"/>
      <c r="E706" s="104"/>
      <c r="G706" s="211"/>
    </row>
    <row r="707" customHeight="true" spans="1:7">
      <c r="A707" s="224" t="s">
        <v>645</v>
      </c>
      <c r="B707" s="102">
        <f>B708</f>
        <v>1</v>
      </c>
      <c r="C707" s="102">
        <f>C708</f>
        <v>0</v>
      </c>
      <c r="D707" s="102"/>
      <c r="E707" s="102"/>
      <c r="G707" s="211"/>
    </row>
    <row r="708" customHeight="true" spans="1:7">
      <c r="A708" s="223" t="s">
        <v>646</v>
      </c>
      <c r="B708" s="203">
        <v>1</v>
      </c>
      <c r="C708" s="205"/>
      <c r="D708" s="104"/>
      <c r="E708" s="104"/>
      <c r="G708" s="211"/>
    </row>
    <row r="709" customHeight="true" spans="1:7">
      <c r="A709" s="227" t="s">
        <v>647</v>
      </c>
      <c r="B709" s="102">
        <f>B710</f>
        <v>128</v>
      </c>
      <c r="C709" s="102">
        <f>C710</f>
        <v>1084</v>
      </c>
      <c r="D709" s="102"/>
      <c r="E709" s="102"/>
      <c r="G709" s="210"/>
    </row>
    <row r="710" customHeight="true" spans="1:7">
      <c r="A710" s="180" t="s">
        <v>648</v>
      </c>
      <c r="B710" s="203">
        <v>128</v>
      </c>
      <c r="C710" s="205">
        <v>1084</v>
      </c>
      <c r="D710" s="104"/>
      <c r="E710" s="104"/>
      <c r="G710" s="210"/>
    </row>
    <row r="711" customHeight="true" spans="1:7">
      <c r="A711" s="170" t="s">
        <v>649</v>
      </c>
      <c r="B711" s="122">
        <f>B712+B721+B725+B733+B739+B746+B752+B755+B758+B759+B760+B766+B767+B768+B783</f>
        <v>10079</v>
      </c>
      <c r="C711" s="122">
        <f>C712+C721+C725+C733+C739+C746+C752+C755+C758+C759+C760+C766+C767+C768+C783</f>
        <v>7519</v>
      </c>
      <c r="D711" s="122"/>
      <c r="E711" s="122"/>
      <c r="G711" s="210"/>
    </row>
    <row r="712" customHeight="true" spans="1:7">
      <c r="A712" s="228" t="s">
        <v>650</v>
      </c>
      <c r="B712" s="102">
        <f>SUM(B713:B720)</f>
        <v>3123</v>
      </c>
      <c r="C712" s="102">
        <f>SUM(C713:C720)</f>
        <v>1314</v>
      </c>
      <c r="D712" s="102"/>
      <c r="E712" s="102"/>
      <c r="G712" s="210"/>
    </row>
    <row r="713" customHeight="true" spans="1:7">
      <c r="A713" s="176" t="s">
        <v>138</v>
      </c>
      <c r="B713" s="203">
        <v>227</v>
      </c>
      <c r="C713" s="205">
        <v>240</v>
      </c>
      <c r="D713" s="104"/>
      <c r="E713" s="104"/>
      <c r="G713" s="210"/>
    </row>
    <row r="714" customHeight="true" spans="1:7">
      <c r="A714" s="176" t="s">
        <v>139</v>
      </c>
      <c r="B714" s="203"/>
      <c r="C714" s="205"/>
      <c r="D714" s="104"/>
      <c r="E714" s="104"/>
      <c r="G714" s="211"/>
    </row>
    <row r="715" customHeight="true" spans="1:7">
      <c r="A715" s="176" t="s">
        <v>140</v>
      </c>
      <c r="B715" s="203">
        <v>258</v>
      </c>
      <c r="C715" s="205">
        <v>304</v>
      </c>
      <c r="D715" s="104"/>
      <c r="E715" s="104"/>
      <c r="G715" s="210"/>
    </row>
    <row r="716" customHeight="true" spans="1:7">
      <c r="A716" s="176" t="s">
        <v>651</v>
      </c>
      <c r="B716" s="203"/>
      <c r="C716" s="205">
        <v>30</v>
      </c>
      <c r="D716" s="104"/>
      <c r="E716" s="104"/>
      <c r="G716" s="210"/>
    </row>
    <row r="717" customHeight="true" spans="1:7">
      <c r="A717" s="176" t="s">
        <v>652</v>
      </c>
      <c r="B717" s="203"/>
      <c r="C717" s="205"/>
      <c r="D717" s="104"/>
      <c r="E717" s="104"/>
      <c r="G717" s="211"/>
    </row>
    <row r="718" customHeight="true" spans="1:7">
      <c r="A718" s="176" t="s">
        <v>653</v>
      </c>
      <c r="B718" s="203"/>
      <c r="C718" s="205"/>
      <c r="D718" s="104"/>
      <c r="E718" s="104"/>
      <c r="G718" s="211"/>
    </row>
    <row r="719" customHeight="true" spans="1:7">
      <c r="A719" s="176" t="s">
        <v>654</v>
      </c>
      <c r="B719" s="203"/>
      <c r="C719" s="204"/>
      <c r="D719" s="223"/>
      <c r="E719" s="223"/>
      <c r="G719" s="211"/>
    </row>
    <row r="720" customHeight="true" spans="1:7">
      <c r="A720" s="176" t="s">
        <v>655</v>
      </c>
      <c r="B720" s="203">
        <v>2638</v>
      </c>
      <c r="C720" s="204">
        <v>740</v>
      </c>
      <c r="D720" s="223"/>
      <c r="E720" s="223"/>
      <c r="G720" s="210"/>
    </row>
    <row r="721" customHeight="true" spans="1:7">
      <c r="A721" s="228" t="s">
        <v>656</v>
      </c>
      <c r="B721" s="224">
        <f>SUM(B722:B724)</f>
        <v>24</v>
      </c>
      <c r="C721" s="224">
        <f>SUM(C722:C724)</f>
        <v>0</v>
      </c>
      <c r="D721" s="224"/>
      <c r="E721" s="224"/>
      <c r="G721" s="211"/>
    </row>
    <row r="722" customHeight="true" spans="1:7">
      <c r="A722" s="176" t="s">
        <v>657</v>
      </c>
      <c r="B722" s="203"/>
      <c r="C722" s="205"/>
      <c r="D722" s="223"/>
      <c r="E722" s="223"/>
      <c r="G722" s="211"/>
    </row>
    <row r="723" customHeight="true" spans="1:7">
      <c r="A723" s="176" t="s">
        <v>658</v>
      </c>
      <c r="B723" s="203"/>
      <c r="C723" s="204"/>
      <c r="D723" s="223"/>
      <c r="E723" s="223"/>
      <c r="G723" s="211"/>
    </row>
    <row r="724" customHeight="true" spans="1:7">
      <c r="A724" s="176" t="s">
        <v>659</v>
      </c>
      <c r="B724" s="203">
        <v>24</v>
      </c>
      <c r="C724" s="204"/>
      <c r="D724" s="223"/>
      <c r="E724" s="223"/>
      <c r="G724" s="211"/>
    </row>
    <row r="725" customHeight="true" spans="1:7">
      <c r="A725" s="228" t="s">
        <v>660</v>
      </c>
      <c r="B725" s="224">
        <f>SUM(B726:B732)</f>
        <v>4859</v>
      </c>
      <c r="C725" s="224">
        <f>SUM(C726:C732)</f>
        <v>4309</v>
      </c>
      <c r="D725" s="224"/>
      <c r="E725" s="224"/>
      <c r="G725" s="210"/>
    </row>
    <row r="726" customHeight="true" spans="1:7">
      <c r="A726" s="176" t="s">
        <v>661</v>
      </c>
      <c r="B726" s="203">
        <v>35</v>
      </c>
      <c r="C726" s="205">
        <v>1000</v>
      </c>
      <c r="D726" s="223"/>
      <c r="E726" s="223"/>
      <c r="G726" s="210"/>
    </row>
    <row r="727" customHeight="true" spans="1:7">
      <c r="A727" s="176" t="s">
        <v>662</v>
      </c>
      <c r="B727" s="203">
        <v>2223</v>
      </c>
      <c r="C727" s="204">
        <v>222</v>
      </c>
      <c r="D727" s="223"/>
      <c r="E727" s="223"/>
      <c r="G727" s="210"/>
    </row>
    <row r="728" customHeight="true" spans="1:7">
      <c r="A728" s="176" t="s">
        <v>663</v>
      </c>
      <c r="B728" s="203"/>
      <c r="C728" s="205"/>
      <c r="D728" s="223"/>
      <c r="E728" s="223"/>
      <c r="G728" s="211"/>
    </row>
    <row r="729" customHeight="true" spans="1:7">
      <c r="A729" s="176" t="s">
        <v>664</v>
      </c>
      <c r="B729" s="203"/>
      <c r="C729" s="205"/>
      <c r="D729" s="223"/>
      <c r="E729" s="223"/>
      <c r="G729" s="211"/>
    </row>
    <row r="730" customHeight="true" spans="1:7">
      <c r="A730" s="176" t="s">
        <v>665</v>
      </c>
      <c r="B730" s="203"/>
      <c r="C730" s="205"/>
      <c r="D730" s="223"/>
      <c r="E730" s="223"/>
      <c r="G730" s="211"/>
    </row>
    <row r="731" customHeight="true" spans="1:7">
      <c r="A731" s="176" t="s">
        <v>666</v>
      </c>
      <c r="B731" s="203"/>
      <c r="C731" s="205"/>
      <c r="D731" s="223"/>
      <c r="E731" s="223"/>
      <c r="G731" s="211"/>
    </row>
    <row r="732" customHeight="true" spans="1:7">
      <c r="A732" s="176" t="s">
        <v>667</v>
      </c>
      <c r="B732" s="203">
        <v>2601</v>
      </c>
      <c r="C732" s="205">
        <v>3087</v>
      </c>
      <c r="D732" s="223"/>
      <c r="E732" s="223"/>
      <c r="G732" s="210"/>
    </row>
    <row r="733" customHeight="true" spans="1:7">
      <c r="A733" s="228" t="s">
        <v>668</v>
      </c>
      <c r="B733" s="224">
        <f>SUM(B734:B738)</f>
        <v>659</v>
      </c>
      <c r="C733" s="224">
        <f>SUM(C734:C738)</f>
        <v>1222</v>
      </c>
      <c r="D733" s="224"/>
      <c r="E733" s="224"/>
      <c r="G733" s="210"/>
    </row>
    <row r="734" customHeight="true" spans="1:7">
      <c r="A734" s="176" t="s">
        <v>669</v>
      </c>
      <c r="B734" s="203"/>
      <c r="C734" s="205"/>
      <c r="D734" s="223"/>
      <c r="E734" s="223"/>
      <c r="G734" s="211"/>
    </row>
    <row r="735" customHeight="true" spans="1:7">
      <c r="A735" s="176" t="s">
        <v>670</v>
      </c>
      <c r="B735" s="203">
        <v>659</v>
      </c>
      <c r="C735" s="205">
        <v>1222</v>
      </c>
      <c r="D735" s="223"/>
      <c r="E735" s="223"/>
      <c r="G735" s="210"/>
    </row>
    <row r="736" customHeight="true" spans="1:7">
      <c r="A736" s="176" t="s">
        <v>671</v>
      </c>
      <c r="B736" s="203"/>
      <c r="C736" s="205"/>
      <c r="D736" s="223"/>
      <c r="E736" s="223"/>
      <c r="G736" s="211"/>
    </row>
    <row r="737" customHeight="true" spans="1:7">
      <c r="A737" s="176" t="s">
        <v>672</v>
      </c>
      <c r="B737" s="203"/>
      <c r="C737" s="205"/>
      <c r="D737" s="104"/>
      <c r="E737" s="104"/>
      <c r="G737" s="211"/>
    </row>
    <row r="738" customHeight="true" spans="1:7">
      <c r="A738" s="176" t="s">
        <v>673</v>
      </c>
      <c r="B738" s="203"/>
      <c r="C738" s="205"/>
      <c r="D738" s="104"/>
      <c r="E738" s="104"/>
      <c r="G738" s="211"/>
    </row>
    <row r="739" customHeight="true" spans="1:7">
      <c r="A739" s="228" t="s">
        <v>674</v>
      </c>
      <c r="B739" s="102">
        <f>SUM(B740:B745)</f>
        <v>43</v>
      </c>
      <c r="C739" s="102">
        <f>SUM(C740:C745)</f>
        <v>0</v>
      </c>
      <c r="D739" s="102"/>
      <c r="E739" s="102"/>
      <c r="G739" s="211"/>
    </row>
    <row r="740" customHeight="true" spans="1:7">
      <c r="A740" s="176" t="s">
        <v>675</v>
      </c>
      <c r="B740" s="203"/>
      <c r="C740" s="226"/>
      <c r="D740" s="104"/>
      <c r="E740" s="104"/>
      <c r="G740" s="211"/>
    </row>
    <row r="741" customHeight="true" spans="1:7">
      <c r="A741" s="176" t="s">
        <v>676</v>
      </c>
      <c r="B741" s="203"/>
      <c r="C741" s="226"/>
      <c r="D741" s="104"/>
      <c r="E741" s="104"/>
      <c r="G741" s="211"/>
    </row>
    <row r="742" customHeight="true" spans="1:7">
      <c r="A742" s="176" t="s">
        <v>677</v>
      </c>
      <c r="B742" s="203"/>
      <c r="C742" s="226"/>
      <c r="D742" s="104"/>
      <c r="E742" s="104"/>
      <c r="G742" s="211"/>
    </row>
    <row r="743" customHeight="true" spans="1:7">
      <c r="A743" s="176" t="s">
        <v>678</v>
      </c>
      <c r="B743" s="203"/>
      <c r="C743" s="204"/>
      <c r="D743" s="104"/>
      <c r="E743" s="104"/>
      <c r="G743" s="211"/>
    </row>
    <row r="744" customHeight="true" spans="1:7">
      <c r="A744" s="176" t="s">
        <v>679</v>
      </c>
      <c r="B744" s="203"/>
      <c r="C744" s="204"/>
      <c r="D744" s="104"/>
      <c r="E744" s="104"/>
      <c r="G744" s="211"/>
    </row>
    <row r="745" customHeight="true" spans="1:7">
      <c r="A745" s="176" t="s">
        <v>680</v>
      </c>
      <c r="B745" s="203">
        <v>43</v>
      </c>
      <c r="C745" s="226"/>
      <c r="D745" s="104"/>
      <c r="E745" s="104"/>
      <c r="G745" s="211"/>
    </row>
    <row r="746" customHeight="true" spans="1:7">
      <c r="A746" s="228" t="s">
        <v>681</v>
      </c>
      <c r="B746" s="102">
        <f>SUM(B747:B751)</f>
        <v>158</v>
      </c>
      <c r="C746" s="102">
        <f>SUM(C747:C751)</f>
        <v>651</v>
      </c>
      <c r="D746" s="102"/>
      <c r="E746" s="102"/>
      <c r="G746" s="210"/>
    </row>
    <row r="747" customHeight="true" spans="1:7">
      <c r="A747" s="176" t="s">
        <v>682</v>
      </c>
      <c r="B747" s="203"/>
      <c r="C747" s="204">
        <v>133</v>
      </c>
      <c r="D747" s="104"/>
      <c r="E747" s="104"/>
      <c r="G747" s="210"/>
    </row>
    <row r="748" customHeight="true" spans="1:7">
      <c r="A748" s="176" t="s">
        <v>683</v>
      </c>
      <c r="B748" s="203"/>
      <c r="C748" s="204"/>
      <c r="D748" s="104"/>
      <c r="E748" s="104"/>
      <c r="G748" s="211"/>
    </row>
    <row r="749" customHeight="true" spans="1:7">
      <c r="A749" s="176" t="s">
        <v>684</v>
      </c>
      <c r="B749" s="203"/>
      <c r="C749" s="204"/>
      <c r="D749" s="104"/>
      <c r="E749" s="104"/>
      <c r="G749" s="211"/>
    </row>
    <row r="750" customHeight="true" spans="1:7">
      <c r="A750" s="176" t="s">
        <v>685</v>
      </c>
      <c r="B750" s="203"/>
      <c r="C750" s="226"/>
      <c r="D750" s="104"/>
      <c r="E750" s="104"/>
      <c r="G750" s="211"/>
    </row>
    <row r="751" customHeight="true" spans="1:7">
      <c r="A751" s="176" t="s">
        <v>686</v>
      </c>
      <c r="B751" s="203">
        <v>158</v>
      </c>
      <c r="C751" s="204">
        <v>518</v>
      </c>
      <c r="D751" s="104"/>
      <c r="E751" s="104"/>
      <c r="G751" s="210"/>
    </row>
    <row r="752" customHeight="true" spans="1:7">
      <c r="A752" s="228" t="s">
        <v>687</v>
      </c>
      <c r="B752" s="102">
        <f>SUM(B753:B754)</f>
        <v>0</v>
      </c>
      <c r="C752" s="102">
        <f>SUM(C753:C754)</f>
        <v>0</v>
      </c>
      <c r="D752" s="102"/>
      <c r="E752" s="102"/>
      <c r="G752" s="211"/>
    </row>
    <row r="753" customHeight="true" spans="1:7">
      <c r="A753" s="176" t="s">
        <v>688</v>
      </c>
      <c r="B753" s="203"/>
      <c r="C753" s="226"/>
      <c r="D753" s="104"/>
      <c r="E753" s="104"/>
      <c r="G753" s="211"/>
    </row>
    <row r="754" customHeight="true" spans="1:7">
      <c r="A754" s="176" t="s">
        <v>689</v>
      </c>
      <c r="B754" s="203"/>
      <c r="C754" s="204"/>
      <c r="D754" s="104"/>
      <c r="E754" s="104"/>
      <c r="G754" s="211"/>
    </row>
    <row r="755" customHeight="true" spans="1:7">
      <c r="A755" s="228" t="s">
        <v>690</v>
      </c>
      <c r="B755" s="102">
        <f>SUM(B756:B757)</f>
        <v>0</v>
      </c>
      <c r="C755" s="102">
        <f>SUM(C756:C757)</f>
        <v>0</v>
      </c>
      <c r="D755" s="102"/>
      <c r="E755" s="102"/>
      <c r="G755" s="211"/>
    </row>
    <row r="756" customHeight="true" spans="1:7">
      <c r="A756" s="176" t="s">
        <v>691</v>
      </c>
      <c r="B756" s="203"/>
      <c r="C756" s="226"/>
      <c r="D756" s="104"/>
      <c r="E756" s="104"/>
      <c r="G756" s="211"/>
    </row>
    <row r="757" customHeight="true" spans="1:7">
      <c r="A757" s="176" t="s">
        <v>692</v>
      </c>
      <c r="B757" s="203"/>
      <c r="C757" s="204"/>
      <c r="D757" s="104"/>
      <c r="E757" s="104"/>
      <c r="G757" s="211"/>
    </row>
    <row r="758" customHeight="true" spans="1:7">
      <c r="A758" s="228" t="s">
        <v>693</v>
      </c>
      <c r="B758" s="102"/>
      <c r="C758" s="102"/>
      <c r="D758" s="102"/>
      <c r="E758" s="102"/>
      <c r="G758" s="211"/>
    </row>
    <row r="759" customHeight="true" spans="1:7">
      <c r="A759" s="228" t="s">
        <v>694</v>
      </c>
      <c r="B759" s="102">
        <v>296</v>
      </c>
      <c r="C759" s="102"/>
      <c r="D759" s="102"/>
      <c r="E759" s="102"/>
      <c r="G759" s="211"/>
    </row>
    <row r="760" customHeight="true" spans="1:7">
      <c r="A760" s="228" t="s">
        <v>695</v>
      </c>
      <c r="B760" s="102">
        <f>SUM(B761:B765)</f>
        <v>617</v>
      </c>
      <c r="C760" s="102">
        <f>SUM(C761:C765)</f>
        <v>23</v>
      </c>
      <c r="D760" s="102"/>
      <c r="E760" s="102"/>
      <c r="G760" s="210"/>
    </row>
    <row r="761" customHeight="true" spans="1:7">
      <c r="A761" s="176" t="s">
        <v>696</v>
      </c>
      <c r="B761" s="203">
        <v>11</v>
      </c>
      <c r="C761" s="205">
        <v>23</v>
      </c>
      <c r="D761" s="104"/>
      <c r="E761" s="104"/>
      <c r="G761" s="210"/>
    </row>
    <row r="762" customHeight="true" spans="1:7">
      <c r="A762" s="176" t="s">
        <v>697</v>
      </c>
      <c r="B762" s="203"/>
      <c r="C762" s="205"/>
      <c r="D762" s="104"/>
      <c r="E762" s="104"/>
      <c r="G762" s="211"/>
    </row>
    <row r="763" customHeight="true" spans="1:7">
      <c r="A763" s="176" t="s">
        <v>698</v>
      </c>
      <c r="B763" s="203"/>
      <c r="C763" s="205"/>
      <c r="D763" s="104"/>
      <c r="E763" s="104"/>
      <c r="G763" s="211"/>
    </row>
    <row r="764" customHeight="true" spans="1:7">
      <c r="A764" s="176" t="s">
        <v>699</v>
      </c>
      <c r="B764" s="203"/>
      <c r="C764" s="205"/>
      <c r="D764" s="104"/>
      <c r="E764" s="104"/>
      <c r="G764" s="211"/>
    </row>
    <row r="765" customHeight="true" spans="1:7">
      <c r="A765" s="176" t="s">
        <v>700</v>
      </c>
      <c r="B765" s="203">
        <v>606</v>
      </c>
      <c r="C765" s="204"/>
      <c r="D765" s="104"/>
      <c r="E765" s="104"/>
      <c r="G765" s="211"/>
    </row>
    <row r="766" customHeight="true" spans="1:7">
      <c r="A766" s="228" t="s">
        <v>701</v>
      </c>
      <c r="B766" s="102"/>
      <c r="C766" s="102"/>
      <c r="D766" s="102"/>
      <c r="E766" s="102"/>
      <c r="G766" s="211"/>
    </row>
    <row r="767" customHeight="true" spans="1:7">
      <c r="A767" s="228" t="s">
        <v>702</v>
      </c>
      <c r="B767" s="102"/>
      <c r="C767" s="102"/>
      <c r="D767" s="102"/>
      <c r="E767" s="102"/>
      <c r="G767" s="211"/>
    </row>
    <row r="768" customHeight="true" spans="1:7">
      <c r="A768" s="228" t="s">
        <v>703</v>
      </c>
      <c r="B768" s="102">
        <f>SUM(B769:B782)</f>
        <v>0</v>
      </c>
      <c r="C768" s="102">
        <f>SUM(C769:C782)</f>
        <v>0</v>
      </c>
      <c r="D768" s="102"/>
      <c r="E768" s="102"/>
      <c r="G768" s="211"/>
    </row>
    <row r="769" customHeight="true" spans="1:7">
      <c r="A769" s="176" t="s">
        <v>138</v>
      </c>
      <c r="B769" s="203"/>
      <c r="C769" s="205"/>
      <c r="D769" s="104"/>
      <c r="E769" s="104"/>
      <c r="G769" s="211"/>
    </row>
    <row r="770" customHeight="true" spans="1:7">
      <c r="A770" s="176" t="s">
        <v>139</v>
      </c>
      <c r="B770" s="203"/>
      <c r="C770" s="205"/>
      <c r="D770" s="104"/>
      <c r="E770" s="104"/>
      <c r="G770" s="211"/>
    </row>
    <row r="771" customHeight="true" spans="1:7">
      <c r="A771" s="176" t="s">
        <v>140</v>
      </c>
      <c r="B771" s="203"/>
      <c r="C771" s="205"/>
      <c r="D771" s="104"/>
      <c r="E771" s="104"/>
      <c r="G771" s="211"/>
    </row>
    <row r="772" customHeight="true" spans="1:7">
      <c r="A772" s="176" t="s">
        <v>704</v>
      </c>
      <c r="B772" s="203"/>
      <c r="C772" s="205"/>
      <c r="D772" s="104"/>
      <c r="E772" s="104"/>
      <c r="G772" s="211"/>
    </row>
    <row r="773" customHeight="true" spans="1:7">
      <c r="A773" s="176" t="s">
        <v>705</v>
      </c>
      <c r="B773" s="203"/>
      <c r="C773" s="205"/>
      <c r="D773" s="104"/>
      <c r="E773" s="104"/>
      <c r="G773" s="211"/>
    </row>
    <row r="774" customHeight="true" spans="1:7">
      <c r="A774" s="176" t="s">
        <v>706</v>
      </c>
      <c r="B774" s="203"/>
      <c r="C774" s="205"/>
      <c r="D774" s="104"/>
      <c r="E774" s="104"/>
      <c r="G774" s="211"/>
    </row>
    <row r="775" customHeight="true" spans="1:7">
      <c r="A775" s="176" t="s">
        <v>707</v>
      </c>
      <c r="B775" s="203"/>
      <c r="C775" s="205"/>
      <c r="D775" s="104"/>
      <c r="E775" s="104"/>
      <c r="G775" s="211"/>
    </row>
    <row r="776" customHeight="true" spans="1:7">
      <c r="A776" s="176" t="s">
        <v>708</v>
      </c>
      <c r="B776" s="203"/>
      <c r="C776" s="205"/>
      <c r="D776" s="104"/>
      <c r="E776" s="104"/>
      <c r="G776" s="211"/>
    </row>
    <row r="777" customHeight="true" spans="1:7">
      <c r="A777" s="176" t="s">
        <v>709</v>
      </c>
      <c r="B777" s="203"/>
      <c r="C777" s="205"/>
      <c r="D777" s="104"/>
      <c r="E777" s="104"/>
      <c r="G777" s="211"/>
    </row>
    <row r="778" customHeight="true" spans="1:7">
      <c r="A778" s="176" t="s">
        <v>710</v>
      </c>
      <c r="B778" s="203"/>
      <c r="C778" s="205"/>
      <c r="D778" s="104"/>
      <c r="E778" s="104"/>
      <c r="G778" s="211"/>
    </row>
    <row r="779" customHeight="true" spans="1:7">
      <c r="A779" s="176" t="s">
        <v>180</v>
      </c>
      <c r="B779" s="203"/>
      <c r="C779" s="205"/>
      <c r="D779" s="104"/>
      <c r="E779" s="104"/>
      <c r="G779" s="211"/>
    </row>
    <row r="780" customHeight="true" spans="1:7">
      <c r="A780" s="176" t="s">
        <v>711</v>
      </c>
      <c r="B780" s="203"/>
      <c r="C780" s="205"/>
      <c r="D780" s="104"/>
      <c r="E780" s="104"/>
      <c r="G780" s="211"/>
    </row>
    <row r="781" customHeight="true" spans="1:7">
      <c r="A781" s="176" t="s">
        <v>147</v>
      </c>
      <c r="B781" s="203"/>
      <c r="C781" s="205"/>
      <c r="D781" s="104"/>
      <c r="E781" s="104"/>
      <c r="G781" s="211"/>
    </row>
    <row r="782" customHeight="true" spans="1:7">
      <c r="A782" s="176" t="s">
        <v>712</v>
      </c>
      <c r="B782" s="203"/>
      <c r="C782" s="205"/>
      <c r="D782" s="104"/>
      <c r="E782" s="104"/>
      <c r="G782" s="211"/>
    </row>
    <row r="783" customHeight="true" spans="1:7">
      <c r="A783" s="228" t="s">
        <v>713</v>
      </c>
      <c r="B783" s="102">
        <v>300</v>
      </c>
      <c r="C783" s="102"/>
      <c r="D783" s="102"/>
      <c r="E783" s="102"/>
      <c r="G783" s="211"/>
    </row>
    <row r="784" customHeight="true" spans="1:7">
      <c r="A784" s="170" t="s">
        <v>714</v>
      </c>
      <c r="B784" s="122">
        <f>B785+B796+B797+B800+B801+B802</f>
        <v>12801</v>
      </c>
      <c r="C784" s="122">
        <f>C785+C796+C797+C800+C801+C802</f>
        <v>10333</v>
      </c>
      <c r="D784" s="122"/>
      <c r="E784" s="122"/>
      <c r="G784" s="210"/>
    </row>
    <row r="785" customHeight="true" spans="1:7">
      <c r="A785" s="228" t="s">
        <v>715</v>
      </c>
      <c r="B785" s="102">
        <f>SUM(B786:B795)</f>
        <v>2484</v>
      </c>
      <c r="C785" s="102">
        <f>SUM(C786:C795)</f>
        <v>3249</v>
      </c>
      <c r="D785" s="102"/>
      <c r="E785" s="102"/>
      <c r="G785" s="210"/>
    </row>
    <row r="786" customHeight="true" spans="1:7">
      <c r="A786" s="176" t="s">
        <v>716</v>
      </c>
      <c r="B786" s="203">
        <v>131</v>
      </c>
      <c r="C786" s="205">
        <v>120</v>
      </c>
      <c r="D786" s="104"/>
      <c r="E786" s="104"/>
      <c r="G786" s="210"/>
    </row>
    <row r="787" customHeight="true" spans="1:7">
      <c r="A787" s="176" t="s">
        <v>717</v>
      </c>
      <c r="B787" s="203"/>
      <c r="C787" s="204"/>
      <c r="D787" s="104"/>
      <c r="E787" s="104"/>
      <c r="G787" s="211"/>
    </row>
    <row r="788" customHeight="true" spans="1:7">
      <c r="A788" s="176" t="s">
        <v>718</v>
      </c>
      <c r="B788" s="203">
        <v>167</v>
      </c>
      <c r="C788" s="204">
        <v>185</v>
      </c>
      <c r="D788" s="104"/>
      <c r="E788" s="104"/>
      <c r="G788" s="210"/>
    </row>
    <row r="789" customHeight="true" spans="1:7">
      <c r="A789" s="176" t="s">
        <v>719</v>
      </c>
      <c r="B789" s="203">
        <v>134</v>
      </c>
      <c r="C789" s="204">
        <v>1</v>
      </c>
      <c r="D789" s="104"/>
      <c r="E789" s="104"/>
      <c r="G789" s="210"/>
    </row>
    <row r="790" customHeight="true" spans="1:7">
      <c r="A790" s="176" t="s">
        <v>720</v>
      </c>
      <c r="B790" s="203"/>
      <c r="C790" s="204"/>
      <c r="D790" s="104"/>
      <c r="E790" s="104"/>
      <c r="G790" s="211"/>
    </row>
    <row r="791" customHeight="true" spans="1:7">
      <c r="A791" s="176" t="s">
        <v>721</v>
      </c>
      <c r="B791" s="203"/>
      <c r="C791" s="205"/>
      <c r="D791" s="104"/>
      <c r="E791" s="104"/>
      <c r="G791" s="211"/>
    </row>
    <row r="792" customHeight="true" spans="1:7">
      <c r="A792" s="176" t="s">
        <v>722</v>
      </c>
      <c r="B792" s="203"/>
      <c r="C792" s="205"/>
      <c r="D792" s="104"/>
      <c r="E792" s="104"/>
      <c r="G792" s="211"/>
    </row>
    <row r="793" customHeight="true" spans="1:7">
      <c r="A793" s="176" t="s">
        <v>723</v>
      </c>
      <c r="B793" s="203"/>
      <c r="C793" s="205"/>
      <c r="D793" s="104"/>
      <c r="E793" s="104"/>
      <c r="G793" s="211"/>
    </row>
    <row r="794" customHeight="true" spans="1:7">
      <c r="A794" s="176" t="s">
        <v>724</v>
      </c>
      <c r="B794" s="203"/>
      <c r="C794" s="204"/>
      <c r="D794" s="104"/>
      <c r="E794" s="104"/>
      <c r="G794" s="211"/>
    </row>
    <row r="795" customHeight="true" spans="1:7">
      <c r="A795" s="176" t="s">
        <v>725</v>
      </c>
      <c r="B795" s="203">
        <v>2052</v>
      </c>
      <c r="C795" s="205">
        <v>2943</v>
      </c>
      <c r="D795" s="104"/>
      <c r="E795" s="104"/>
      <c r="G795" s="210"/>
    </row>
    <row r="796" customHeight="true" spans="1:7">
      <c r="A796" s="228" t="s">
        <v>726</v>
      </c>
      <c r="B796" s="102"/>
      <c r="C796" s="102"/>
      <c r="D796" s="102"/>
      <c r="E796" s="102"/>
      <c r="G796" s="211"/>
    </row>
    <row r="797" customHeight="true" spans="1:7">
      <c r="A797" s="228" t="s">
        <v>727</v>
      </c>
      <c r="B797" s="102">
        <f>SUM(B798:B799)</f>
        <v>10001</v>
      </c>
      <c r="C797" s="102">
        <f>SUM(C798:C799)</f>
        <v>6699</v>
      </c>
      <c r="D797" s="102"/>
      <c r="E797" s="102"/>
      <c r="G797" s="210"/>
    </row>
    <row r="798" customHeight="true" spans="1:7">
      <c r="A798" s="176" t="s">
        <v>728</v>
      </c>
      <c r="B798" s="203"/>
      <c r="C798" s="205"/>
      <c r="D798" s="104"/>
      <c r="E798" s="104"/>
      <c r="G798" s="211"/>
    </row>
    <row r="799" customHeight="true" spans="1:7">
      <c r="A799" s="176" t="s">
        <v>729</v>
      </c>
      <c r="B799" s="203">
        <v>10001</v>
      </c>
      <c r="C799" s="205">
        <v>6699</v>
      </c>
      <c r="D799" s="104"/>
      <c r="E799" s="104"/>
      <c r="G799" s="210"/>
    </row>
    <row r="800" customHeight="true" spans="1:7">
      <c r="A800" s="228" t="s">
        <v>730</v>
      </c>
      <c r="B800" s="102">
        <v>269</v>
      </c>
      <c r="C800" s="102">
        <v>242</v>
      </c>
      <c r="D800" s="102"/>
      <c r="E800" s="102"/>
      <c r="G800" s="210"/>
    </row>
    <row r="801" customHeight="true" spans="1:7">
      <c r="A801" s="228" t="s">
        <v>731</v>
      </c>
      <c r="B801" s="102"/>
      <c r="C801" s="102"/>
      <c r="D801" s="102"/>
      <c r="E801" s="102"/>
      <c r="G801" s="211"/>
    </row>
    <row r="802" customHeight="true" spans="1:7">
      <c r="A802" s="228" t="s">
        <v>732</v>
      </c>
      <c r="B802" s="102">
        <v>47</v>
      </c>
      <c r="C802" s="102">
        <v>143</v>
      </c>
      <c r="D802" s="102"/>
      <c r="E802" s="102"/>
      <c r="G802" s="210"/>
    </row>
    <row r="803" customHeight="true" spans="1:7">
      <c r="A803" s="170" t="s">
        <v>733</v>
      </c>
      <c r="B803" s="122">
        <f>B804+B829+B854+B880+B891+B902+B908+B915+B922+B925</f>
        <v>12056</v>
      </c>
      <c r="C803" s="122">
        <f>C804+C829+C854+C880+C891+C902+C908+C915+C922+C925</f>
        <v>12347</v>
      </c>
      <c r="D803" s="122"/>
      <c r="E803" s="122"/>
      <c r="G803" s="210"/>
    </row>
    <row r="804" customHeight="true" spans="1:7">
      <c r="A804" s="228" t="s">
        <v>734</v>
      </c>
      <c r="B804" s="102">
        <f>SUM(B805:B828)</f>
        <v>2881</v>
      </c>
      <c r="C804" s="102">
        <f>SUM(C805:C828)</f>
        <v>3073</v>
      </c>
      <c r="D804" s="102"/>
      <c r="E804" s="102"/>
      <c r="G804" s="210"/>
    </row>
    <row r="805" customHeight="true" spans="1:7">
      <c r="A805" s="176" t="s">
        <v>716</v>
      </c>
      <c r="B805" s="203">
        <v>178</v>
      </c>
      <c r="C805" s="204">
        <v>208</v>
      </c>
      <c r="D805" s="104"/>
      <c r="E805" s="104"/>
      <c r="G805" s="210"/>
    </row>
    <row r="806" customHeight="true" spans="1:7">
      <c r="A806" s="176" t="s">
        <v>717</v>
      </c>
      <c r="B806" s="203"/>
      <c r="C806" s="205"/>
      <c r="D806" s="104"/>
      <c r="E806" s="104"/>
      <c r="G806" s="211"/>
    </row>
    <row r="807" customHeight="true" spans="1:7">
      <c r="A807" s="176" t="s">
        <v>718</v>
      </c>
      <c r="B807" s="203"/>
      <c r="C807" s="205"/>
      <c r="D807" s="104"/>
      <c r="E807" s="104"/>
      <c r="G807" s="211"/>
    </row>
    <row r="808" customHeight="true" spans="1:7">
      <c r="A808" s="176" t="s">
        <v>735</v>
      </c>
      <c r="B808" s="203">
        <v>1022</v>
      </c>
      <c r="C808" s="205">
        <v>1596</v>
      </c>
      <c r="D808" s="104"/>
      <c r="E808" s="104"/>
      <c r="G808" s="210"/>
    </row>
    <row r="809" customHeight="true" spans="1:7">
      <c r="A809" s="176" t="s">
        <v>736</v>
      </c>
      <c r="B809" s="203"/>
      <c r="C809" s="204"/>
      <c r="D809" s="104"/>
      <c r="E809" s="104"/>
      <c r="G809" s="211"/>
    </row>
    <row r="810" customHeight="true" spans="1:7">
      <c r="A810" s="176" t="s">
        <v>737</v>
      </c>
      <c r="B810" s="203">
        <v>90</v>
      </c>
      <c r="C810" s="204">
        <v>1</v>
      </c>
      <c r="D810" s="104"/>
      <c r="E810" s="104"/>
      <c r="G810" s="210"/>
    </row>
    <row r="811" customHeight="true" spans="1:7">
      <c r="A811" s="176" t="s">
        <v>738</v>
      </c>
      <c r="B811" s="203">
        <v>16</v>
      </c>
      <c r="C811" s="205">
        <v>2</v>
      </c>
      <c r="D811" s="104"/>
      <c r="E811" s="104"/>
      <c r="G811" s="210"/>
    </row>
    <row r="812" customHeight="true" spans="1:7">
      <c r="A812" s="176" t="s">
        <v>739</v>
      </c>
      <c r="B812" s="203"/>
      <c r="C812" s="204">
        <v>18</v>
      </c>
      <c r="D812" s="104"/>
      <c r="E812" s="104"/>
      <c r="G812" s="210"/>
    </row>
    <row r="813" customHeight="true" spans="1:7">
      <c r="A813" s="176" t="s">
        <v>740</v>
      </c>
      <c r="B813" s="203">
        <v>2</v>
      </c>
      <c r="C813" s="204"/>
      <c r="D813" s="104"/>
      <c r="E813" s="104"/>
      <c r="G813" s="211"/>
    </row>
    <row r="814" customHeight="true" spans="1:7">
      <c r="A814" s="176" t="s">
        <v>741</v>
      </c>
      <c r="B814" s="203"/>
      <c r="C814" s="204"/>
      <c r="D814" s="104"/>
      <c r="E814" s="104"/>
      <c r="G814" s="211"/>
    </row>
    <row r="815" customHeight="true" spans="1:7">
      <c r="A815" s="176" t="s">
        <v>742</v>
      </c>
      <c r="B815" s="203"/>
      <c r="C815" s="205"/>
      <c r="D815" s="104"/>
      <c r="E815" s="104"/>
      <c r="G815" s="211"/>
    </row>
    <row r="816" customHeight="true" spans="1:7">
      <c r="A816" s="176" t="s">
        <v>743</v>
      </c>
      <c r="B816" s="203"/>
      <c r="C816" s="205"/>
      <c r="D816" s="104"/>
      <c r="E816" s="104"/>
      <c r="G816" s="211"/>
    </row>
    <row r="817" customHeight="true" spans="1:7">
      <c r="A817" s="176" t="s">
        <v>744</v>
      </c>
      <c r="B817" s="203"/>
      <c r="C817" s="205"/>
      <c r="D817" s="104"/>
      <c r="E817" s="104"/>
      <c r="G817" s="211"/>
    </row>
    <row r="818" customHeight="true" spans="1:7">
      <c r="A818" s="176" t="s">
        <v>745</v>
      </c>
      <c r="B818" s="203"/>
      <c r="C818" s="204"/>
      <c r="D818" s="104"/>
      <c r="E818" s="104"/>
      <c r="G818" s="211"/>
    </row>
    <row r="819" customHeight="true" spans="1:7">
      <c r="A819" s="176" t="s">
        <v>746</v>
      </c>
      <c r="B819" s="203"/>
      <c r="C819" s="205"/>
      <c r="D819" s="104"/>
      <c r="E819" s="104"/>
      <c r="G819" s="211"/>
    </row>
    <row r="820" customHeight="true" spans="1:7">
      <c r="A820" s="176" t="s">
        <v>747</v>
      </c>
      <c r="B820" s="203">
        <v>252</v>
      </c>
      <c r="C820" s="205">
        <v>297</v>
      </c>
      <c r="D820" s="104"/>
      <c r="E820" s="104"/>
      <c r="G820" s="210"/>
    </row>
    <row r="821" customHeight="true" spans="1:7">
      <c r="A821" s="176" t="s">
        <v>748</v>
      </c>
      <c r="B821" s="203">
        <v>10</v>
      </c>
      <c r="C821" s="205"/>
      <c r="D821" s="104"/>
      <c r="E821" s="104"/>
      <c r="G821" s="211"/>
    </row>
    <row r="822" customHeight="true" spans="1:7">
      <c r="A822" s="176" t="s">
        <v>749</v>
      </c>
      <c r="B822" s="203"/>
      <c r="C822" s="205"/>
      <c r="D822" s="104"/>
      <c r="E822" s="104"/>
      <c r="G822" s="211"/>
    </row>
    <row r="823" customHeight="true" spans="1:7">
      <c r="A823" s="176" t="s">
        <v>750</v>
      </c>
      <c r="B823" s="203"/>
      <c r="C823" s="205"/>
      <c r="D823" s="104"/>
      <c r="E823" s="104"/>
      <c r="G823" s="211"/>
    </row>
    <row r="824" customHeight="true" spans="1:7">
      <c r="A824" s="176" t="s">
        <v>751</v>
      </c>
      <c r="B824" s="203">
        <v>5</v>
      </c>
      <c r="C824" s="205"/>
      <c r="D824" s="104"/>
      <c r="E824" s="104"/>
      <c r="G824" s="211"/>
    </row>
    <row r="825" customHeight="true" spans="1:7">
      <c r="A825" s="176" t="s">
        <v>752</v>
      </c>
      <c r="B825" s="203"/>
      <c r="C825" s="205"/>
      <c r="D825" s="104"/>
      <c r="E825" s="104"/>
      <c r="G825" s="211"/>
    </row>
    <row r="826" customHeight="true" spans="1:7">
      <c r="A826" s="176" t="s">
        <v>753</v>
      </c>
      <c r="B826" s="203"/>
      <c r="C826" s="205"/>
      <c r="D826" s="104"/>
      <c r="E826" s="104"/>
      <c r="G826" s="211"/>
    </row>
    <row r="827" customHeight="true" spans="1:7">
      <c r="A827" s="176" t="s">
        <v>754</v>
      </c>
      <c r="B827" s="203"/>
      <c r="C827" s="205"/>
      <c r="D827" s="104"/>
      <c r="E827" s="104"/>
      <c r="G827" s="211"/>
    </row>
    <row r="828" customHeight="true" spans="1:7">
      <c r="A828" s="176" t="s">
        <v>755</v>
      </c>
      <c r="B828" s="203">
        <v>1306</v>
      </c>
      <c r="C828" s="205">
        <v>951</v>
      </c>
      <c r="D828" s="104"/>
      <c r="E828" s="104"/>
      <c r="G828" s="210"/>
    </row>
    <row r="829" customHeight="true" spans="1:7">
      <c r="A829" s="228" t="s">
        <v>756</v>
      </c>
      <c r="B829" s="102">
        <f>SUM(B830:B853)</f>
        <v>864</v>
      </c>
      <c r="C829" s="102">
        <f>SUM(C830:C853)</f>
        <v>1741</v>
      </c>
      <c r="D829" s="102"/>
      <c r="E829" s="102"/>
      <c r="G829" s="210"/>
    </row>
    <row r="830" customHeight="true" spans="1:7">
      <c r="A830" s="176" t="s">
        <v>716</v>
      </c>
      <c r="B830" s="203">
        <v>89</v>
      </c>
      <c r="C830" s="205">
        <v>73</v>
      </c>
      <c r="D830" s="104"/>
      <c r="E830" s="104"/>
      <c r="G830" s="210"/>
    </row>
    <row r="831" customHeight="true" spans="1:7">
      <c r="A831" s="176" t="s">
        <v>717</v>
      </c>
      <c r="B831" s="203"/>
      <c r="C831" s="204"/>
      <c r="D831" s="104"/>
      <c r="E831" s="104"/>
      <c r="G831" s="211"/>
    </row>
    <row r="832" customHeight="true" spans="1:7">
      <c r="A832" s="176" t="s">
        <v>718</v>
      </c>
      <c r="B832" s="203"/>
      <c r="C832" s="205"/>
      <c r="D832" s="104"/>
      <c r="E832" s="104"/>
      <c r="G832" s="211"/>
    </row>
    <row r="833" customHeight="true" spans="1:7">
      <c r="A833" s="180" t="s">
        <v>757</v>
      </c>
      <c r="B833" s="203">
        <v>440</v>
      </c>
      <c r="C833" s="205">
        <v>445</v>
      </c>
      <c r="D833" s="104"/>
      <c r="E833" s="104"/>
      <c r="G833" s="210"/>
    </row>
    <row r="834" customHeight="true" spans="1:7">
      <c r="A834" s="176" t="s">
        <v>758</v>
      </c>
      <c r="B834" s="203">
        <v>5</v>
      </c>
      <c r="C834" s="205">
        <v>231</v>
      </c>
      <c r="D834" s="104"/>
      <c r="E834" s="104"/>
      <c r="G834" s="210"/>
    </row>
    <row r="835" customHeight="true" spans="1:7">
      <c r="A835" s="176" t="s">
        <v>759</v>
      </c>
      <c r="B835" s="203"/>
      <c r="C835" s="205"/>
      <c r="D835" s="104"/>
      <c r="E835" s="104"/>
      <c r="G835" s="211"/>
    </row>
    <row r="836" customHeight="true" spans="1:7">
      <c r="A836" s="176" t="s">
        <v>760</v>
      </c>
      <c r="B836" s="203">
        <v>1</v>
      </c>
      <c r="C836" s="205"/>
      <c r="D836" s="104"/>
      <c r="E836" s="104"/>
      <c r="G836" s="211"/>
    </row>
    <row r="837" customHeight="true" spans="1:7">
      <c r="A837" s="176" t="s">
        <v>761</v>
      </c>
      <c r="B837" s="203">
        <v>63</v>
      </c>
      <c r="C837" s="204">
        <v>148</v>
      </c>
      <c r="D837" s="104"/>
      <c r="E837" s="104"/>
      <c r="G837" s="210"/>
    </row>
    <row r="838" customHeight="true" spans="1:7">
      <c r="A838" s="180" t="s">
        <v>762</v>
      </c>
      <c r="B838" s="203"/>
      <c r="C838" s="205"/>
      <c r="D838" s="104"/>
      <c r="E838" s="104"/>
      <c r="G838" s="211"/>
    </row>
    <row r="839" customHeight="true" spans="1:7">
      <c r="A839" s="176" t="s">
        <v>763</v>
      </c>
      <c r="B839" s="203"/>
      <c r="C839" s="205"/>
      <c r="D839" s="104"/>
      <c r="E839" s="104"/>
      <c r="G839" s="211"/>
    </row>
    <row r="840" customHeight="true" spans="1:7">
      <c r="A840" s="176" t="s">
        <v>764</v>
      </c>
      <c r="B840" s="203"/>
      <c r="C840" s="205"/>
      <c r="D840" s="104"/>
      <c r="E840" s="104"/>
      <c r="G840" s="211"/>
    </row>
    <row r="841" customHeight="true" spans="1:7">
      <c r="A841" s="180" t="s">
        <v>765</v>
      </c>
      <c r="B841" s="203">
        <v>1</v>
      </c>
      <c r="C841" s="205"/>
      <c r="D841" s="104"/>
      <c r="E841" s="104"/>
      <c r="G841" s="211"/>
    </row>
    <row r="842" customHeight="true" spans="1:7">
      <c r="A842" s="176" t="s">
        <v>766</v>
      </c>
      <c r="B842" s="203"/>
      <c r="C842" s="205"/>
      <c r="D842" s="104"/>
      <c r="E842" s="104"/>
      <c r="G842" s="211"/>
    </row>
    <row r="843" customHeight="true" spans="1:7">
      <c r="A843" s="180" t="s">
        <v>767</v>
      </c>
      <c r="B843" s="203"/>
      <c r="C843" s="205"/>
      <c r="D843" s="104"/>
      <c r="E843" s="104"/>
      <c r="G843" s="211"/>
    </row>
    <row r="844" customHeight="true" spans="1:7">
      <c r="A844" s="180" t="s">
        <v>768</v>
      </c>
      <c r="B844" s="203"/>
      <c r="C844" s="205"/>
      <c r="D844" s="104"/>
      <c r="E844" s="104"/>
      <c r="G844" s="211"/>
    </row>
    <row r="845" customHeight="true" spans="1:7">
      <c r="A845" s="176" t="s">
        <v>769</v>
      </c>
      <c r="B845" s="203"/>
      <c r="C845" s="205"/>
      <c r="D845" s="104"/>
      <c r="E845" s="104"/>
      <c r="G845" s="211"/>
    </row>
    <row r="846" customHeight="true" spans="1:7">
      <c r="A846" s="176" t="s">
        <v>770</v>
      </c>
      <c r="B846" s="203"/>
      <c r="C846" s="205"/>
      <c r="D846" s="104"/>
      <c r="E846" s="104"/>
      <c r="G846" s="211"/>
    </row>
    <row r="847" customHeight="true" spans="1:7">
      <c r="A847" s="180" t="s">
        <v>771</v>
      </c>
      <c r="B847" s="203"/>
      <c r="C847" s="205"/>
      <c r="D847" s="104"/>
      <c r="E847" s="104"/>
      <c r="G847" s="211"/>
    </row>
    <row r="848" customHeight="true" spans="1:7">
      <c r="A848" s="176" t="s">
        <v>772</v>
      </c>
      <c r="B848" s="203"/>
      <c r="C848" s="205"/>
      <c r="D848" s="104"/>
      <c r="E848" s="104"/>
      <c r="G848" s="211"/>
    </row>
    <row r="849" customHeight="true" spans="1:7">
      <c r="A849" s="180" t="s">
        <v>773</v>
      </c>
      <c r="B849" s="203">
        <v>135</v>
      </c>
      <c r="C849" s="205">
        <v>156</v>
      </c>
      <c r="D849" s="104"/>
      <c r="E849" s="104"/>
      <c r="G849" s="210"/>
    </row>
    <row r="850" customHeight="true" spans="1:7">
      <c r="A850" s="180" t="s">
        <v>774</v>
      </c>
      <c r="B850" s="203"/>
      <c r="C850" s="205"/>
      <c r="D850" s="104"/>
      <c r="E850" s="104"/>
      <c r="G850" s="211"/>
    </row>
    <row r="851" customHeight="true" spans="1:7">
      <c r="A851" s="180" t="s">
        <v>775</v>
      </c>
      <c r="B851" s="203"/>
      <c r="C851" s="205"/>
      <c r="D851" s="104"/>
      <c r="E851" s="104"/>
      <c r="G851" s="211"/>
    </row>
    <row r="852" customHeight="true" spans="1:7">
      <c r="A852" s="180" t="s">
        <v>776</v>
      </c>
      <c r="B852" s="203"/>
      <c r="C852" s="205"/>
      <c r="D852" s="104"/>
      <c r="E852" s="104"/>
      <c r="G852" s="211"/>
    </row>
    <row r="853" customHeight="true" spans="1:7">
      <c r="A853" s="176" t="s">
        <v>777</v>
      </c>
      <c r="B853" s="203">
        <v>130</v>
      </c>
      <c r="C853" s="205">
        <v>688</v>
      </c>
      <c r="D853" s="104"/>
      <c r="E853" s="104"/>
      <c r="G853" s="210"/>
    </row>
    <row r="854" customHeight="true" spans="1:7">
      <c r="A854" s="228" t="s">
        <v>778</v>
      </c>
      <c r="B854" s="102">
        <f>SUM(B855:B879)</f>
        <v>2689</v>
      </c>
      <c r="C854" s="102">
        <f>SUM(C855:C879)</f>
        <v>4044</v>
      </c>
      <c r="D854" s="102"/>
      <c r="E854" s="102"/>
      <c r="G854" s="210"/>
    </row>
    <row r="855" customHeight="true" spans="1:7">
      <c r="A855" s="176" t="s">
        <v>716</v>
      </c>
      <c r="B855" s="203">
        <v>155</v>
      </c>
      <c r="C855" s="205">
        <v>145</v>
      </c>
      <c r="D855" s="104"/>
      <c r="E855" s="104"/>
      <c r="G855" s="210"/>
    </row>
    <row r="856" customHeight="true" spans="1:7">
      <c r="A856" s="176" t="s">
        <v>717</v>
      </c>
      <c r="B856" s="203"/>
      <c r="C856" s="205"/>
      <c r="D856" s="104"/>
      <c r="E856" s="104"/>
      <c r="G856" s="211"/>
    </row>
    <row r="857" customHeight="true" spans="1:7">
      <c r="A857" s="176" t="s">
        <v>718</v>
      </c>
      <c r="B857" s="203">
        <v>67</v>
      </c>
      <c r="C857" s="205">
        <v>69</v>
      </c>
      <c r="D857" s="104"/>
      <c r="E857" s="104"/>
      <c r="G857" s="210"/>
    </row>
    <row r="858" customHeight="true" spans="1:7">
      <c r="A858" s="176" t="s">
        <v>779</v>
      </c>
      <c r="B858" s="203"/>
      <c r="C858" s="205">
        <v>3</v>
      </c>
      <c r="D858" s="104"/>
      <c r="E858" s="104"/>
      <c r="G858" s="210"/>
    </row>
    <row r="859" customHeight="true" spans="1:7">
      <c r="A859" s="176" t="s">
        <v>780</v>
      </c>
      <c r="B859" s="203"/>
      <c r="C859" s="205">
        <v>49</v>
      </c>
      <c r="D859" s="104"/>
      <c r="E859" s="104"/>
      <c r="G859" s="210"/>
    </row>
    <row r="860" customHeight="true" spans="1:7">
      <c r="A860" s="176" t="s">
        <v>781</v>
      </c>
      <c r="B860" s="203">
        <v>68</v>
      </c>
      <c r="C860" s="205">
        <v>51</v>
      </c>
      <c r="D860" s="104"/>
      <c r="E860" s="104"/>
      <c r="G860" s="210"/>
    </row>
    <row r="861" customHeight="true" spans="1:7">
      <c r="A861" s="176" t="s">
        <v>782</v>
      </c>
      <c r="B861" s="203"/>
      <c r="C861" s="204"/>
      <c r="D861" s="104"/>
      <c r="E861" s="104"/>
      <c r="G861" s="211"/>
    </row>
    <row r="862" customHeight="true" spans="1:7">
      <c r="A862" s="176" t="s">
        <v>783</v>
      </c>
      <c r="B862" s="203"/>
      <c r="C862" s="205">
        <v>350</v>
      </c>
      <c r="D862" s="104"/>
      <c r="E862" s="104"/>
      <c r="G862" s="210"/>
    </row>
    <row r="863" customHeight="true" spans="1:7">
      <c r="A863" s="176" t="s">
        <v>784</v>
      </c>
      <c r="B863" s="203"/>
      <c r="C863" s="205"/>
      <c r="D863" s="104"/>
      <c r="E863" s="104"/>
      <c r="G863" s="211"/>
    </row>
    <row r="864" customHeight="true" spans="1:7">
      <c r="A864" s="176" t="s">
        <v>785</v>
      </c>
      <c r="B864" s="203"/>
      <c r="C864" s="205"/>
      <c r="D864" s="104"/>
      <c r="E864" s="104"/>
      <c r="G864" s="211"/>
    </row>
    <row r="865" customHeight="true" spans="1:7">
      <c r="A865" s="176" t="s">
        <v>786</v>
      </c>
      <c r="B865" s="203">
        <v>55</v>
      </c>
      <c r="C865" s="205">
        <v>59</v>
      </c>
      <c r="D865" s="104"/>
      <c r="E865" s="104"/>
      <c r="G865" s="210"/>
    </row>
    <row r="866" customHeight="true" spans="1:7">
      <c r="A866" s="176" t="s">
        <v>787</v>
      </c>
      <c r="B866" s="203"/>
      <c r="C866" s="205"/>
      <c r="D866" s="104"/>
      <c r="E866" s="104"/>
      <c r="G866" s="211"/>
    </row>
    <row r="867" customHeight="true" spans="1:7">
      <c r="A867" s="176" t="s">
        <v>788</v>
      </c>
      <c r="B867" s="203"/>
      <c r="C867" s="205"/>
      <c r="D867" s="104"/>
      <c r="E867" s="104"/>
      <c r="G867" s="211"/>
    </row>
    <row r="868" customHeight="true" spans="1:7">
      <c r="A868" s="176" t="s">
        <v>789</v>
      </c>
      <c r="B868" s="203">
        <v>63</v>
      </c>
      <c r="C868" s="205">
        <v>87</v>
      </c>
      <c r="D868" s="104"/>
      <c r="E868" s="104"/>
      <c r="G868" s="210"/>
    </row>
    <row r="869" customHeight="true" spans="1:7">
      <c r="A869" s="176" t="s">
        <v>790</v>
      </c>
      <c r="B869" s="203">
        <v>13</v>
      </c>
      <c r="C869" s="205">
        <v>17</v>
      </c>
      <c r="D869" s="104"/>
      <c r="E869" s="104"/>
      <c r="G869" s="210"/>
    </row>
    <row r="870" customHeight="true" spans="1:7">
      <c r="A870" s="176" t="s">
        <v>791</v>
      </c>
      <c r="B870" s="203">
        <v>101</v>
      </c>
      <c r="C870" s="205">
        <v>865</v>
      </c>
      <c r="D870" s="104"/>
      <c r="E870" s="104"/>
      <c r="G870" s="210"/>
    </row>
    <row r="871" customHeight="true" spans="1:7">
      <c r="A871" s="176" t="s">
        <v>792</v>
      </c>
      <c r="B871" s="203"/>
      <c r="C871" s="205"/>
      <c r="D871" s="104"/>
      <c r="E871" s="104"/>
      <c r="G871" s="211"/>
    </row>
    <row r="872" customHeight="true" spans="1:7">
      <c r="A872" s="176" t="s">
        <v>793</v>
      </c>
      <c r="B872" s="203"/>
      <c r="C872" s="205"/>
      <c r="D872" s="104"/>
      <c r="E872" s="104"/>
      <c r="G872" s="211"/>
    </row>
    <row r="873" customHeight="true" spans="1:7">
      <c r="A873" s="176" t="s">
        <v>794</v>
      </c>
      <c r="B873" s="203">
        <v>350</v>
      </c>
      <c r="C873" s="205"/>
      <c r="D873" s="104"/>
      <c r="E873" s="104"/>
      <c r="G873" s="211"/>
    </row>
    <row r="874" customHeight="true" spans="1:7">
      <c r="A874" s="176" t="s">
        <v>795</v>
      </c>
      <c r="B874" s="203"/>
      <c r="C874" s="205"/>
      <c r="D874" s="104"/>
      <c r="E874" s="104"/>
      <c r="G874" s="211"/>
    </row>
    <row r="875" customHeight="true" spans="1:7">
      <c r="A875" s="176" t="s">
        <v>796</v>
      </c>
      <c r="B875" s="203"/>
      <c r="C875" s="205"/>
      <c r="D875" s="104"/>
      <c r="E875" s="104"/>
      <c r="G875" s="211"/>
    </row>
    <row r="876" customHeight="true" spans="1:7">
      <c r="A876" s="176" t="s">
        <v>769</v>
      </c>
      <c r="B876" s="203"/>
      <c r="C876" s="205">
        <v>45</v>
      </c>
      <c r="D876" s="104"/>
      <c r="E876" s="104"/>
      <c r="G876" s="210"/>
    </row>
    <row r="877" customHeight="true" spans="1:7">
      <c r="A877" s="176" t="s">
        <v>797</v>
      </c>
      <c r="B877" s="203"/>
      <c r="C877" s="205">
        <v>1</v>
      </c>
      <c r="D877" s="104"/>
      <c r="E877" s="104"/>
      <c r="G877" s="210"/>
    </row>
    <row r="878" customHeight="true" spans="1:7">
      <c r="A878" s="176" t="s">
        <v>798</v>
      </c>
      <c r="B878" s="203">
        <v>81</v>
      </c>
      <c r="C878" s="205">
        <v>49</v>
      </c>
      <c r="D878" s="104"/>
      <c r="E878" s="104"/>
      <c r="G878" s="210"/>
    </row>
    <row r="879" customHeight="true" spans="1:7">
      <c r="A879" s="176" t="s">
        <v>799</v>
      </c>
      <c r="B879" s="203">
        <v>1736</v>
      </c>
      <c r="C879" s="205">
        <v>2254</v>
      </c>
      <c r="D879" s="104"/>
      <c r="E879" s="104"/>
      <c r="G879" s="210"/>
    </row>
    <row r="880" customHeight="true" spans="1:7">
      <c r="A880" s="228" t="s">
        <v>800</v>
      </c>
      <c r="B880" s="102">
        <f>SUM(B881:B890)</f>
        <v>0</v>
      </c>
      <c r="C880" s="102">
        <f>SUM(C881:C890)</f>
        <v>0</v>
      </c>
      <c r="D880" s="102"/>
      <c r="E880" s="102"/>
      <c r="G880" s="211"/>
    </row>
    <row r="881" customHeight="true" spans="1:7">
      <c r="A881" s="176" t="s">
        <v>716</v>
      </c>
      <c r="B881" s="203"/>
      <c r="C881" s="205"/>
      <c r="D881" s="104"/>
      <c r="E881" s="104"/>
      <c r="G881" s="211"/>
    </row>
    <row r="882" customHeight="true" spans="1:7">
      <c r="A882" s="176" t="s">
        <v>717</v>
      </c>
      <c r="B882" s="203"/>
      <c r="C882" s="205"/>
      <c r="D882" s="104"/>
      <c r="E882" s="104"/>
      <c r="G882" s="211"/>
    </row>
    <row r="883" customHeight="true" spans="1:7">
      <c r="A883" s="176" t="s">
        <v>718</v>
      </c>
      <c r="B883" s="203"/>
      <c r="C883" s="205"/>
      <c r="D883" s="104"/>
      <c r="E883" s="104"/>
      <c r="G883" s="211"/>
    </row>
    <row r="884" customHeight="true" spans="1:7">
      <c r="A884" s="176" t="s">
        <v>801</v>
      </c>
      <c r="B884" s="203"/>
      <c r="C884" s="205"/>
      <c r="D884" s="104"/>
      <c r="E884" s="104"/>
      <c r="G884" s="211"/>
    </row>
    <row r="885" customHeight="true" spans="1:7">
      <c r="A885" s="176" t="s">
        <v>802</v>
      </c>
      <c r="B885" s="203"/>
      <c r="C885" s="205"/>
      <c r="D885" s="104"/>
      <c r="E885" s="104"/>
      <c r="G885" s="211"/>
    </row>
    <row r="886" customHeight="true" spans="1:7">
      <c r="A886" s="176" t="s">
        <v>803</v>
      </c>
      <c r="B886" s="203"/>
      <c r="C886" s="205"/>
      <c r="D886" s="104"/>
      <c r="E886" s="104"/>
      <c r="G886" s="211"/>
    </row>
    <row r="887" customHeight="true" spans="1:7">
      <c r="A887" s="176" t="s">
        <v>804</v>
      </c>
      <c r="B887" s="203"/>
      <c r="C887" s="205"/>
      <c r="D887" s="104"/>
      <c r="E887" s="104"/>
      <c r="G887" s="211"/>
    </row>
    <row r="888" customHeight="true" spans="1:7">
      <c r="A888" s="176" t="s">
        <v>805</v>
      </c>
      <c r="B888" s="203"/>
      <c r="C888" s="205"/>
      <c r="D888" s="104"/>
      <c r="E888" s="104"/>
      <c r="G888" s="211"/>
    </row>
    <row r="889" customHeight="true" spans="1:7">
      <c r="A889" s="176" t="s">
        <v>806</v>
      </c>
      <c r="B889" s="203"/>
      <c r="C889" s="205"/>
      <c r="D889" s="104"/>
      <c r="E889" s="104"/>
      <c r="G889" s="211"/>
    </row>
    <row r="890" customHeight="true" spans="1:7">
      <c r="A890" s="176" t="s">
        <v>807</v>
      </c>
      <c r="B890" s="203"/>
      <c r="C890" s="205"/>
      <c r="D890" s="104"/>
      <c r="E890" s="104"/>
      <c r="G890" s="211"/>
    </row>
    <row r="891" customHeight="true" spans="1:7">
      <c r="A891" s="228" t="s">
        <v>808</v>
      </c>
      <c r="B891" s="102">
        <f>SUM(B892:B901)</f>
        <v>2258</v>
      </c>
      <c r="C891" s="102">
        <f>SUM(C892:C901)</f>
        <v>820</v>
      </c>
      <c r="D891" s="102"/>
      <c r="E891" s="102"/>
      <c r="G891" s="210"/>
    </row>
    <row r="892" customHeight="true" spans="1:7">
      <c r="A892" s="176" t="s">
        <v>716</v>
      </c>
      <c r="B892" s="203"/>
      <c r="C892" s="205"/>
      <c r="D892" s="104"/>
      <c r="E892" s="104"/>
      <c r="G892" s="211"/>
    </row>
    <row r="893" customHeight="true" spans="1:7">
      <c r="A893" s="176" t="s">
        <v>717</v>
      </c>
      <c r="B893" s="203"/>
      <c r="C893" s="205"/>
      <c r="D893" s="104"/>
      <c r="E893" s="104"/>
      <c r="G893" s="211"/>
    </row>
    <row r="894" customHeight="true" spans="1:7">
      <c r="A894" s="176" t="s">
        <v>718</v>
      </c>
      <c r="B894" s="203"/>
      <c r="C894" s="205"/>
      <c r="D894" s="104"/>
      <c r="E894" s="104"/>
      <c r="G894" s="211"/>
    </row>
    <row r="895" customHeight="true" spans="1:7">
      <c r="A895" s="176" t="s">
        <v>809</v>
      </c>
      <c r="B895" s="203">
        <v>670</v>
      </c>
      <c r="C895" s="205"/>
      <c r="D895" s="104"/>
      <c r="E895" s="104"/>
      <c r="G895" s="211"/>
    </row>
    <row r="896" customHeight="true" spans="1:7">
      <c r="A896" s="176" t="s">
        <v>810</v>
      </c>
      <c r="B896" s="203">
        <v>45</v>
      </c>
      <c r="C896" s="205"/>
      <c r="D896" s="104"/>
      <c r="E896" s="104"/>
      <c r="G896" s="211"/>
    </row>
    <row r="897" customHeight="true" spans="1:7">
      <c r="A897" s="176" t="s">
        <v>811</v>
      </c>
      <c r="B897" s="203"/>
      <c r="C897" s="205">
        <v>55</v>
      </c>
      <c r="D897" s="104"/>
      <c r="E897" s="104"/>
      <c r="G897" s="210"/>
    </row>
    <row r="898" customHeight="true" spans="1:7">
      <c r="A898" s="176" t="s">
        <v>812</v>
      </c>
      <c r="B898" s="203">
        <v>9</v>
      </c>
      <c r="C898" s="205"/>
      <c r="D898" s="104"/>
      <c r="E898" s="104"/>
      <c r="G898" s="211"/>
    </row>
    <row r="899" customHeight="true" spans="1:7">
      <c r="A899" s="176" t="s">
        <v>813</v>
      </c>
      <c r="B899" s="203"/>
      <c r="C899" s="205"/>
      <c r="D899" s="104"/>
      <c r="E899" s="104"/>
      <c r="G899" s="211"/>
    </row>
    <row r="900" customHeight="true" spans="1:7">
      <c r="A900" s="176" t="s">
        <v>814</v>
      </c>
      <c r="B900" s="203">
        <v>22</v>
      </c>
      <c r="C900" s="205">
        <v>5</v>
      </c>
      <c r="D900" s="104"/>
      <c r="E900" s="104"/>
      <c r="G900" s="210"/>
    </row>
    <row r="901" customHeight="true" spans="1:7">
      <c r="A901" s="176" t="s">
        <v>815</v>
      </c>
      <c r="B901" s="203">
        <v>1512</v>
      </c>
      <c r="C901" s="205">
        <v>760</v>
      </c>
      <c r="D901" s="104"/>
      <c r="E901" s="104"/>
      <c r="G901" s="210"/>
    </row>
    <row r="902" customHeight="true" spans="1:7">
      <c r="A902" s="228" t="s">
        <v>816</v>
      </c>
      <c r="B902" s="102">
        <f>SUM(B903:B907)</f>
        <v>1440</v>
      </c>
      <c r="C902" s="102">
        <f>SUM(C903:C907)</f>
        <v>1291</v>
      </c>
      <c r="D902" s="102"/>
      <c r="E902" s="102"/>
      <c r="G902" s="210"/>
    </row>
    <row r="903" customHeight="true" spans="1:7">
      <c r="A903" s="176" t="s">
        <v>817</v>
      </c>
      <c r="B903" s="203">
        <v>58</v>
      </c>
      <c r="C903" s="205">
        <v>63</v>
      </c>
      <c r="D903" s="104"/>
      <c r="E903" s="104"/>
      <c r="G903" s="210"/>
    </row>
    <row r="904" customHeight="true" spans="1:7">
      <c r="A904" s="176" t="s">
        <v>818</v>
      </c>
      <c r="B904" s="203">
        <v>956</v>
      </c>
      <c r="C904" s="205">
        <v>1228</v>
      </c>
      <c r="D904" s="104"/>
      <c r="E904" s="104"/>
      <c r="G904" s="210"/>
    </row>
    <row r="905" customHeight="true" spans="1:7">
      <c r="A905" s="176" t="s">
        <v>819</v>
      </c>
      <c r="B905" s="203">
        <v>426</v>
      </c>
      <c r="C905" s="205"/>
      <c r="D905" s="104"/>
      <c r="E905" s="104"/>
      <c r="G905" s="211"/>
    </row>
    <row r="906" customHeight="true" spans="1:7">
      <c r="A906" s="176" t="s">
        <v>820</v>
      </c>
      <c r="B906" s="203"/>
      <c r="C906" s="205"/>
      <c r="D906" s="104"/>
      <c r="E906" s="104"/>
      <c r="G906" s="211"/>
    </row>
    <row r="907" customHeight="true" spans="1:7">
      <c r="A907" s="176" t="s">
        <v>821</v>
      </c>
      <c r="B907" s="203"/>
      <c r="C907" s="205"/>
      <c r="D907" s="104"/>
      <c r="E907" s="104"/>
      <c r="G907" s="211"/>
    </row>
    <row r="908" customHeight="true" spans="1:7">
      <c r="A908" s="228" t="s">
        <v>822</v>
      </c>
      <c r="B908" s="102">
        <f>SUM(B909:B914)</f>
        <v>1770</v>
      </c>
      <c r="C908" s="102">
        <f>SUM(C909:C914)</f>
        <v>949</v>
      </c>
      <c r="D908" s="102"/>
      <c r="E908" s="102"/>
      <c r="G908" s="210"/>
    </row>
    <row r="909" customHeight="true" spans="1:7">
      <c r="A909" s="176" t="s">
        <v>823</v>
      </c>
      <c r="B909" s="203">
        <v>217</v>
      </c>
      <c r="C909" s="204">
        <v>940</v>
      </c>
      <c r="D909" s="104"/>
      <c r="E909" s="104"/>
      <c r="G909" s="210"/>
    </row>
    <row r="910" customHeight="true" spans="1:7">
      <c r="A910" s="176" t="s">
        <v>824</v>
      </c>
      <c r="B910" s="203"/>
      <c r="C910" s="205"/>
      <c r="D910" s="104"/>
      <c r="E910" s="104"/>
      <c r="G910" s="211"/>
    </row>
    <row r="911" customHeight="true" spans="1:7">
      <c r="A911" s="176" t="s">
        <v>825</v>
      </c>
      <c r="B911" s="203">
        <v>1553</v>
      </c>
      <c r="C911" s="205"/>
      <c r="D911" s="104"/>
      <c r="E911" s="104"/>
      <c r="G911" s="211"/>
    </row>
    <row r="912" customHeight="true" spans="1:7">
      <c r="A912" s="176" t="s">
        <v>826</v>
      </c>
      <c r="B912" s="203"/>
      <c r="C912" s="205">
        <v>9</v>
      </c>
      <c r="D912" s="104"/>
      <c r="E912" s="104"/>
      <c r="G912" s="210"/>
    </row>
    <row r="913" customHeight="true" spans="1:7">
      <c r="A913" s="176" t="s">
        <v>827</v>
      </c>
      <c r="B913" s="203"/>
      <c r="C913" s="204"/>
      <c r="D913" s="104"/>
      <c r="E913" s="104"/>
      <c r="G913" s="211"/>
    </row>
    <row r="914" customHeight="true" spans="1:7">
      <c r="A914" s="176" t="s">
        <v>828</v>
      </c>
      <c r="B914" s="203"/>
      <c r="C914" s="205"/>
      <c r="D914" s="104"/>
      <c r="E914" s="104"/>
      <c r="G914" s="211"/>
    </row>
    <row r="915" customHeight="true" spans="1:7">
      <c r="A915" s="228" t="s">
        <v>829</v>
      </c>
      <c r="B915" s="102">
        <f>SUM(B916:B921)</f>
        <v>114</v>
      </c>
      <c r="C915" s="102">
        <f>SUM(C916:C921)</f>
        <v>180</v>
      </c>
      <c r="D915" s="102"/>
      <c r="E915" s="102"/>
      <c r="G915" s="210"/>
    </row>
    <row r="916" customHeight="true" spans="1:7">
      <c r="A916" s="176" t="s">
        <v>830</v>
      </c>
      <c r="B916" s="203"/>
      <c r="C916" s="205"/>
      <c r="D916" s="104"/>
      <c r="E916" s="104"/>
      <c r="G916" s="211"/>
    </row>
    <row r="917" customHeight="true" spans="1:7">
      <c r="A917" s="176" t="s">
        <v>831</v>
      </c>
      <c r="B917" s="203"/>
      <c r="C917" s="205"/>
      <c r="D917" s="104"/>
      <c r="E917" s="104"/>
      <c r="G917" s="211"/>
    </row>
    <row r="918" customHeight="true" spans="1:7">
      <c r="A918" s="176" t="s">
        <v>832</v>
      </c>
      <c r="B918" s="203">
        <v>107</v>
      </c>
      <c r="C918" s="204">
        <v>170</v>
      </c>
      <c r="D918" s="104"/>
      <c r="E918" s="104"/>
      <c r="G918" s="210"/>
    </row>
    <row r="919" customHeight="true" spans="1:7">
      <c r="A919" s="176" t="s">
        <v>833</v>
      </c>
      <c r="B919" s="203">
        <v>7</v>
      </c>
      <c r="C919" s="205">
        <v>2</v>
      </c>
      <c r="D919" s="104"/>
      <c r="E919" s="104"/>
      <c r="G919" s="210"/>
    </row>
    <row r="920" customHeight="true" spans="1:7">
      <c r="A920" s="176" t="s">
        <v>834</v>
      </c>
      <c r="B920" s="203"/>
      <c r="C920" s="205"/>
      <c r="D920" s="104"/>
      <c r="E920" s="104"/>
      <c r="G920" s="211"/>
    </row>
    <row r="921" customHeight="true" spans="1:7">
      <c r="A921" s="176" t="s">
        <v>835</v>
      </c>
      <c r="B921" s="203"/>
      <c r="C921" s="205">
        <v>8</v>
      </c>
      <c r="D921" s="104"/>
      <c r="E921" s="104"/>
      <c r="G921" s="210"/>
    </row>
    <row r="922" customHeight="true" spans="1:7">
      <c r="A922" s="228" t="s">
        <v>836</v>
      </c>
      <c r="B922" s="102">
        <f>SUM(B923:B924)</f>
        <v>0</v>
      </c>
      <c r="C922" s="102">
        <f>SUM(C923:C924)</f>
        <v>0</v>
      </c>
      <c r="D922" s="102"/>
      <c r="E922" s="102"/>
      <c r="G922" s="211"/>
    </row>
    <row r="923" customHeight="true" spans="1:7">
      <c r="A923" s="176" t="s">
        <v>837</v>
      </c>
      <c r="B923" s="203"/>
      <c r="C923" s="205"/>
      <c r="D923" s="104"/>
      <c r="E923" s="104"/>
      <c r="G923" s="211"/>
    </row>
    <row r="924" customHeight="true" spans="1:7">
      <c r="A924" s="176" t="s">
        <v>838</v>
      </c>
      <c r="B924" s="203"/>
      <c r="C924" s="204"/>
      <c r="D924" s="104"/>
      <c r="E924" s="104"/>
      <c r="G924" s="211"/>
    </row>
    <row r="925" customHeight="true" spans="1:7">
      <c r="A925" s="228" t="s">
        <v>839</v>
      </c>
      <c r="B925" s="102">
        <f>SUM(B926:B927)</f>
        <v>40</v>
      </c>
      <c r="C925" s="102">
        <f>SUM(C926:C927)</f>
        <v>249</v>
      </c>
      <c r="D925" s="102"/>
      <c r="E925" s="102"/>
      <c r="G925" s="210"/>
    </row>
    <row r="926" customHeight="true" spans="1:7">
      <c r="A926" s="176" t="s">
        <v>840</v>
      </c>
      <c r="B926" s="203"/>
      <c r="C926" s="205"/>
      <c r="D926" s="104"/>
      <c r="E926" s="104"/>
      <c r="G926" s="211"/>
    </row>
    <row r="927" customHeight="true" spans="1:7">
      <c r="A927" s="176" t="s">
        <v>841</v>
      </c>
      <c r="B927" s="203">
        <v>40</v>
      </c>
      <c r="C927" s="205">
        <v>249</v>
      </c>
      <c r="D927" s="104"/>
      <c r="E927" s="104"/>
      <c r="G927" s="210"/>
    </row>
    <row r="928" customHeight="true" spans="1:7">
      <c r="A928" s="170" t="s">
        <v>842</v>
      </c>
      <c r="B928" s="122">
        <f>B929+B952+B962+B972+B977+B984+B989</f>
        <v>4628</v>
      </c>
      <c r="C928" s="122">
        <f>C929+C952+C962+C972+C977+C984+C989</f>
        <v>6102</v>
      </c>
      <c r="D928" s="122"/>
      <c r="E928" s="122"/>
      <c r="G928" s="210"/>
    </row>
    <row r="929" customHeight="true" spans="1:7">
      <c r="A929" s="228" t="s">
        <v>843</v>
      </c>
      <c r="B929" s="102">
        <f>SUM(B930:B951)</f>
        <v>4135</v>
      </c>
      <c r="C929" s="102">
        <f>SUM(C930:C951)</f>
        <v>5158</v>
      </c>
      <c r="D929" s="102"/>
      <c r="E929" s="102"/>
      <c r="G929" s="210"/>
    </row>
    <row r="930" customHeight="true" spans="1:7">
      <c r="A930" s="176" t="s">
        <v>716</v>
      </c>
      <c r="B930" s="203">
        <v>123</v>
      </c>
      <c r="C930" s="205">
        <v>113</v>
      </c>
      <c r="D930" s="104"/>
      <c r="E930" s="104"/>
      <c r="G930" s="210"/>
    </row>
    <row r="931" customHeight="true" spans="1:7">
      <c r="A931" s="176" t="s">
        <v>717</v>
      </c>
      <c r="B931" s="203">
        <v>25</v>
      </c>
      <c r="C931" s="204"/>
      <c r="D931" s="104"/>
      <c r="E931" s="104"/>
      <c r="G931" s="211"/>
    </row>
    <row r="932" customHeight="true" spans="1:7">
      <c r="A932" s="176" t="s">
        <v>718</v>
      </c>
      <c r="B932" s="203">
        <v>109</v>
      </c>
      <c r="C932" s="205">
        <v>121</v>
      </c>
      <c r="D932" s="104"/>
      <c r="E932" s="104"/>
      <c r="G932" s="210"/>
    </row>
    <row r="933" customHeight="true" spans="1:7">
      <c r="A933" s="176" t="s">
        <v>844</v>
      </c>
      <c r="B933" s="203">
        <v>1436</v>
      </c>
      <c r="C933" s="205">
        <f>1000+317</f>
        <v>1317</v>
      </c>
      <c r="D933" s="104"/>
      <c r="E933" s="104"/>
      <c r="G933" s="210"/>
    </row>
    <row r="934" customHeight="true" spans="1:7">
      <c r="A934" s="176" t="s">
        <v>845</v>
      </c>
      <c r="B934" s="203">
        <v>350</v>
      </c>
      <c r="C934" s="205">
        <v>86</v>
      </c>
      <c r="D934" s="104"/>
      <c r="E934" s="104"/>
      <c r="G934" s="210"/>
    </row>
    <row r="935" customHeight="true" spans="1:7">
      <c r="A935" s="176" t="s">
        <v>846</v>
      </c>
      <c r="B935" s="203"/>
      <c r="C935" s="205"/>
      <c r="D935" s="104"/>
      <c r="E935" s="104"/>
      <c r="G935" s="211"/>
    </row>
    <row r="936" customHeight="true" spans="1:7">
      <c r="A936" s="176" t="s">
        <v>847</v>
      </c>
      <c r="B936" s="203"/>
      <c r="C936" s="205"/>
      <c r="D936" s="104"/>
      <c r="E936" s="104"/>
      <c r="G936" s="211"/>
    </row>
    <row r="937" customHeight="true" spans="1:7">
      <c r="A937" s="176" t="s">
        <v>848</v>
      </c>
      <c r="B937" s="203"/>
      <c r="C937" s="205"/>
      <c r="D937" s="104"/>
      <c r="E937" s="104"/>
      <c r="G937" s="211"/>
    </row>
    <row r="938" customHeight="true" spans="1:7">
      <c r="A938" s="176" t="s">
        <v>849</v>
      </c>
      <c r="B938" s="203">
        <v>1680</v>
      </c>
      <c r="C938" s="205">
        <v>1507</v>
      </c>
      <c r="D938" s="104"/>
      <c r="E938" s="104"/>
      <c r="G938" s="210"/>
    </row>
    <row r="939" customHeight="true" spans="1:7">
      <c r="A939" s="176" t="s">
        <v>850</v>
      </c>
      <c r="B939" s="203"/>
      <c r="C939" s="205"/>
      <c r="D939" s="104"/>
      <c r="E939" s="104"/>
      <c r="G939" s="211"/>
    </row>
    <row r="940" customHeight="true" spans="1:7">
      <c r="A940" s="176" t="s">
        <v>851</v>
      </c>
      <c r="B940" s="203"/>
      <c r="C940" s="205"/>
      <c r="D940" s="104"/>
      <c r="E940" s="104"/>
      <c r="G940" s="211"/>
    </row>
    <row r="941" customHeight="true" spans="1:7">
      <c r="A941" s="176" t="s">
        <v>852</v>
      </c>
      <c r="B941" s="203"/>
      <c r="C941" s="205"/>
      <c r="D941" s="104"/>
      <c r="E941" s="104"/>
      <c r="G941" s="211"/>
    </row>
    <row r="942" customHeight="true" spans="1:7">
      <c r="A942" s="176" t="s">
        <v>853</v>
      </c>
      <c r="B942" s="203"/>
      <c r="C942" s="205"/>
      <c r="D942" s="104"/>
      <c r="E942" s="104"/>
      <c r="G942" s="211"/>
    </row>
    <row r="943" customHeight="true" spans="1:7">
      <c r="A943" s="176" t="s">
        <v>854</v>
      </c>
      <c r="B943" s="203"/>
      <c r="C943" s="205"/>
      <c r="D943" s="104"/>
      <c r="E943" s="104"/>
      <c r="G943" s="211"/>
    </row>
    <row r="944" customHeight="true" spans="1:7">
      <c r="A944" s="176" t="s">
        <v>855</v>
      </c>
      <c r="B944" s="203"/>
      <c r="C944" s="205"/>
      <c r="D944" s="104"/>
      <c r="E944" s="104"/>
      <c r="G944" s="211"/>
    </row>
    <row r="945" customHeight="true" spans="1:7">
      <c r="A945" s="176" t="s">
        <v>856</v>
      </c>
      <c r="B945" s="203"/>
      <c r="C945" s="205"/>
      <c r="D945" s="104"/>
      <c r="E945" s="104"/>
      <c r="G945" s="211"/>
    </row>
    <row r="946" customHeight="true" spans="1:7">
      <c r="A946" s="176" t="s">
        <v>857</v>
      </c>
      <c r="B946" s="203"/>
      <c r="C946" s="205"/>
      <c r="D946" s="104"/>
      <c r="E946" s="104"/>
      <c r="G946" s="211"/>
    </row>
    <row r="947" customHeight="true" spans="1:7">
      <c r="A947" s="176" t="s">
        <v>858</v>
      </c>
      <c r="B947" s="203"/>
      <c r="C947" s="205"/>
      <c r="D947" s="104"/>
      <c r="E947" s="104"/>
      <c r="G947" s="211"/>
    </row>
    <row r="948" customHeight="true" spans="1:7">
      <c r="A948" s="176" t="s">
        <v>859</v>
      </c>
      <c r="B948" s="203"/>
      <c r="C948" s="205"/>
      <c r="D948" s="104"/>
      <c r="E948" s="104"/>
      <c r="G948" s="211"/>
    </row>
    <row r="949" customHeight="true" spans="1:7">
      <c r="A949" s="176" t="s">
        <v>860</v>
      </c>
      <c r="B949" s="203"/>
      <c r="C949" s="205"/>
      <c r="D949" s="104"/>
      <c r="E949" s="104"/>
      <c r="G949" s="211"/>
    </row>
    <row r="950" customHeight="true" spans="1:7">
      <c r="A950" s="176" t="s">
        <v>861</v>
      </c>
      <c r="B950" s="203"/>
      <c r="C950" s="204"/>
      <c r="D950" s="104"/>
      <c r="E950" s="104"/>
      <c r="G950" s="211"/>
    </row>
    <row r="951" customHeight="true" spans="1:7">
      <c r="A951" s="176" t="s">
        <v>862</v>
      </c>
      <c r="B951" s="203">
        <v>412</v>
      </c>
      <c r="C951" s="205">
        <v>2014</v>
      </c>
      <c r="D951" s="104"/>
      <c r="E951" s="104"/>
      <c r="G951" s="210"/>
    </row>
    <row r="952" customHeight="true" spans="1:7">
      <c r="A952" s="228" t="s">
        <v>863</v>
      </c>
      <c r="B952" s="102">
        <f>SUM(B953:B961)</f>
        <v>0</v>
      </c>
      <c r="C952" s="102">
        <f>SUM(C953:C961)</f>
        <v>2</v>
      </c>
      <c r="D952" s="102"/>
      <c r="E952" s="102"/>
      <c r="G952" s="210"/>
    </row>
    <row r="953" customHeight="true" spans="1:7">
      <c r="A953" s="176" t="s">
        <v>716</v>
      </c>
      <c r="B953" s="203"/>
      <c r="C953" s="205"/>
      <c r="D953" s="104"/>
      <c r="E953" s="104"/>
      <c r="G953" s="211"/>
    </row>
    <row r="954" customHeight="true" spans="1:7">
      <c r="A954" s="176" t="s">
        <v>717</v>
      </c>
      <c r="B954" s="203"/>
      <c r="C954" s="205"/>
      <c r="D954" s="104"/>
      <c r="E954" s="104"/>
      <c r="G954" s="211"/>
    </row>
    <row r="955" customHeight="true" spans="1:7">
      <c r="A955" s="176" t="s">
        <v>718</v>
      </c>
      <c r="B955" s="203"/>
      <c r="C955" s="205"/>
      <c r="D955" s="104"/>
      <c r="E955" s="104"/>
      <c r="G955" s="211"/>
    </row>
    <row r="956" customHeight="true" spans="1:7">
      <c r="A956" s="176" t="s">
        <v>864</v>
      </c>
      <c r="B956" s="203"/>
      <c r="C956" s="205"/>
      <c r="D956" s="104"/>
      <c r="E956" s="104"/>
      <c r="G956" s="211"/>
    </row>
    <row r="957" customHeight="true" spans="1:7">
      <c r="A957" s="176" t="s">
        <v>865</v>
      </c>
      <c r="B957" s="203"/>
      <c r="C957" s="205"/>
      <c r="D957" s="104"/>
      <c r="E957" s="104"/>
      <c r="G957" s="211"/>
    </row>
    <row r="958" customHeight="true" spans="1:7">
      <c r="A958" s="176" t="s">
        <v>866</v>
      </c>
      <c r="B958" s="203"/>
      <c r="C958" s="205">
        <v>2</v>
      </c>
      <c r="D958" s="104"/>
      <c r="E958" s="104"/>
      <c r="G958" s="210"/>
    </row>
    <row r="959" customHeight="true" spans="1:7">
      <c r="A959" s="176" t="s">
        <v>867</v>
      </c>
      <c r="B959" s="203"/>
      <c r="C959" s="205"/>
      <c r="D959" s="104"/>
      <c r="E959" s="104"/>
      <c r="G959" s="211"/>
    </row>
    <row r="960" customHeight="true" spans="1:7">
      <c r="A960" s="176" t="s">
        <v>868</v>
      </c>
      <c r="B960" s="203"/>
      <c r="C960" s="204"/>
      <c r="D960" s="104"/>
      <c r="E960" s="104"/>
      <c r="G960" s="211"/>
    </row>
    <row r="961" customHeight="true" spans="1:7">
      <c r="A961" s="176" t="s">
        <v>869</v>
      </c>
      <c r="B961" s="203"/>
      <c r="C961" s="205"/>
      <c r="D961" s="104"/>
      <c r="E961" s="104"/>
      <c r="G961" s="211"/>
    </row>
    <row r="962" customHeight="true" spans="1:7">
      <c r="A962" s="228" t="s">
        <v>870</v>
      </c>
      <c r="B962" s="102">
        <f>SUM(B963:B971)</f>
        <v>0</v>
      </c>
      <c r="C962" s="102">
        <f>SUM(C963:C971)</f>
        <v>0</v>
      </c>
      <c r="D962" s="102"/>
      <c r="E962" s="102"/>
      <c r="G962" s="211"/>
    </row>
    <row r="963" customHeight="true" spans="1:7">
      <c r="A963" s="176" t="s">
        <v>716</v>
      </c>
      <c r="B963" s="203"/>
      <c r="C963" s="205"/>
      <c r="D963" s="104"/>
      <c r="E963" s="104"/>
      <c r="G963" s="211"/>
    </row>
    <row r="964" customHeight="true" spans="1:7">
      <c r="A964" s="176" t="s">
        <v>717</v>
      </c>
      <c r="B964" s="203"/>
      <c r="C964" s="205"/>
      <c r="D964" s="104"/>
      <c r="E964" s="104"/>
      <c r="G964" s="211"/>
    </row>
    <row r="965" customHeight="true" spans="1:7">
      <c r="A965" s="176" t="s">
        <v>718</v>
      </c>
      <c r="B965" s="203"/>
      <c r="C965" s="205"/>
      <c r="D965" s="104"/>
      <c r="E965" s="104"/>
      <c r="G965" s="211"/>
    </row>
    <row r="966" customHeight="true" spans="1:7">
      <c r="A966" s="176" t="s">
        <v>871</v>
      </c>
      <c r="B966" s="203"/>
      <c r="C966" s="205"/>
      <c r="D966" s="104"/>
      <c r="E966" s="104"/>
      <c r="G966" s="211"/>
    </row>
    <row r="967" customHeight="true" spans="1:7">
      <c r="A967" s="176" t="s">
        <v>872</v>
      </c>
      <c r="B967" s="203"/>
      <c r="C967" s="205"/>
      <c r="D967" s="104"/>
      <c r="E967" s="104"/>
      <c r="G967" s="211"/>
    </row>
    <row r="968" customHeight="true" spans="1:7">
      <c r="A968" s="176" t="s">
        <v>873</v>
      </c>
      <c r="B968" s="203"/>
      <c r="C968" s="205"/>
      <c r="D968" s="104"/>
      <c r="E968" s="104"/>
      <c r="G968" s="211"/>
    </row>
    <row r="969" customHeight="true" spans="1:7">
      <c r="A969" s="176" t="s">
        <v>874</v>
      </c>
      <c r="B969" s="203"/>
      <c r="C969" s="205"/>
      <c r="D969" s="104"/>
      <c r="E969" s="104"/>
      <c r="G969" s="211"/>
    </row>
    <row r="970" customHeight="true" spans="1:7">
      <c r="A970" s="176" t="s">
        <v>875</v>
      </c>
      <c r="B970" s="203"/>
      <c r="C970" s="205"/>
      <c r="D970" s="104"/>
      <c r="E970" s="104"/>
      <c r="G970" s="211"/>
    </row>
    <row r="971" customHeight="true" spans="1:7">
      <c r="A971" s="176" t="s">
        <v>876</v>
      </c>
      <c r="B971" s="203"/>
      <c r="C971" s="205"/>
      <c r="D971" s="104"/>
      <c r="E971" s="104"/>
      <c r="G971" s="211"/>
    </row>
    <row r="972" customHeight="true" spans="1:7">
      <c r="A972" s="228" t="s">
        <v>877</v>
      </c>
      <c r="B972" s="102">
        <f>SUM(B973:B976)</f>
        <v>493</v>
      </c>
      <c r="C972" s="102">
        <f>SUM(C973:C976)</f>
        <v>0</v>
      </c>
      <c r="D972" s="102"/>
      <c r="E972" s="102"/>
      <c r="G972" s="211"/>
    </row>
    <row r="973" customHeight="true" spans="1:7">
      <c r="A973" s="176" t="s">
        <v>878</v>
      </c>
      <c r="B973" s="203">
        <v>130</v>
      </c>
      <c r="C973" s="205"/>
      <c r="D973" s="104"/>
      <c r="E973" s="104"/>
      <c r="G973" s="211"/>
    </row>
    <row r="974" customHeight="true" spans="1:7">
      <c r="A974" s="176" t="s">
        <v>879</v>
      </c>
      <c r="B974" s="203">
        <v>197</v>
      </c>
      <c r="C974" s="205"/>
      <c r="D974" s="104"/>
      <c r="E974" s="104"/>
      <c r="G974" s="211"/>
    </row>
    <row r="975" customHeight="true" spans="1:7">
      <c r="A975" s="176" t="s">
        <v>880</v>
      </c>
      <c r="B975" s="203">
        <v>166</v>
      </c>
      <c r="C975" s="205"/>
      <c r="D975" s="104"/>
      <c r="E975" s="104"/>
      <c r="G975" s="211"/>
    </row>
    <row r="976" customHeight="true" spans="1:7">
      <c r="A976" s="176" t="s">
        <v>881</v>
      </c>
      <c r="B976" s="203"/>
      <c r="C976" s="204"/>
      <c r="D976" s="104"/>
      <c r="E976" s="104"/>
      <c r="G976" s="211"/>
    </row>
    <row r="977" customHeight="true" spans="1:7">
      <c r="A977" s="228" t="s">
        <v>882</v>
      </c>
      <c r="B977" s="102">
        <f>SUM(B978:B983)</f>
        <v>0</v>
      </c>
      <c r="C977" s="102">
        <f>SUM(C978:C983)</f>
        <v>0</v>
      </c>
      <c r="D977" s="102"/>
      <c r="E977" s="102"/>
      <c r="G977" s="211"/>
    </row>
    <row r="978" customHeight="true" spans="1:7">
      <c r="A978" s="176" t="s">
        <v>716</v>
      </c>
      <c r="B978" s="203"/>
      <c r="C978" s="205"/>
      <c r="D978" s="104"/>
      <c r="E978" s="104"/>
      <c r="G978" s="211"/>
    </row>
    <row r="979" customHeight="true" spans="1:7">
      <c r="A979" s="176" t="s">
        <v>717</v>
      </c>
      <c r="B979" s="203"/>
      <c r="C979" s="205"/>
      <c r="D979" s="104"/>
      <c r="E979" s="104"/>
      <c r="G979" s="211"/>
    </row>
    <row r="980" customHeight="true" spans="1:7">
      <c r="A980" s="176" t="s">
        <v>718</v>
      </c>
      <c r="B980" s="203"/>
      <c r="C980" s="205"/>
      <c r="D980" s="104"/>
      <c r="E980" s="104"/>
      <c r="G980" s="211"/>
    </row>
    <row r="981" customHeight="true" spans="1:7">
      <c r="A981" s="176" t="s">
        <v>868</v>
      </c>
      <c r="B981" s="203"/>
      <c r="C981" s="205"/>
      <c r="D981" s="104"/>
      <c r="E981" s="104"/>
      <c r="G981" s="211"/>
    </row>
    <row r="982" customHeight="true" spans="1:7">
      <c r="A982" s="176" t="s">
        <v>883</v>
      </c>
      <c r="B982" s="203"/>
      <c r="C982" s="205"/>
      <c r="D982" s="104"/>
      <c r="E982" s="104"/>
      <c r="G982" s="211"/>
    </row>
    <row r="983" customHeight="true" spans="1:7">
      <c r="A983" s="176" t="s">
        <v>884</v>
      </c>
      <c r="B983" s="203"/>
      <c r="C983" s="205"/>
      <c r="D983" s="104"/>
      <c r="E983" s="104"/>
      <c r="G983" s="211"/>
    </row>
    <row r="984" customHeight="true" spans="1:7">
      <c r="A984" s="228" t="s">
        <v>885</v>
      </c>
      <c r="B984" s="102">
        <f>SUM(B985:B988)</f>
        <v>0</v>
      </c>
      <c r="C984" s="102">
        <f>SUM(C985:C988)</f>
        <v>942</v>
      </c>
      <c r="D984" s="102"/>
      <c r="E984" s="102"/>
      <c r="G984" s="210"/>
    </row>
    <row r="985" customHeight="true" spans="1:7">
      <c r="A985" s="176" t="s">
        <v>886</v>
      </c>
      <c r="B985" s="203"/>
      <c r="C985" s="205"/>
      <c r="D985" s="104"/>
      <c r="E985" s="104"/>
      <c r="G985" s="211"/>
    </row>
    <row r="986" customHeight="true" spans="1:7">
      <c r="A986" s="176" t="s">
        <v>887</v>
      </c>
      <c r="B986" s="203"/>
      <c r="C986" s="205">
        <v>942</v>
      </c>
      <c r="D986" s="104"/>
      <c r="E986" s="104"/>
      <c r="G986" s="210"/>
    </row>
    <row r="987" customHeight="true" spans="1:7">
      <c r="A987" s="176" t="s">
        <v>888</v>
      </c>
      <c r="B987" s="203"/>
      <c r="C987" s="205"/>
      <c r="D987" s="104"/>
      <c r="E987" s="104"/>
      <c r="G987" s="211"/>
    </row>
    <row r="988" customHeight="true" spans="1:7">
      <c r="A988" s="176" t="s">
        <v>889</v>
      </c>
      <c r="B988" s="203"/>
      <c r="C988" s="205"/>
      <c r="D988" s="104"/>
      <c r="E988" s="104"/>
      <c r="G988" s="211"/>
    </row>
    <row r="989" customHeight="true" spans="1:7">
      <c r="A989" s="228" t="s">
        <v>890</v>
      </c>
      <c r="B989" s="102">
        <f>SUM(B990:B991)</f>
        <v>0</v>
      </c>
      <c r="C989" s="102">
        <f>SUM(C990:C991)</f>
        <v>0</v>
      </c>
      <c r="D989" s="102"/>
      <c r="E989" s="102"/>
      <c r="G989" s="211"/>
    </row>
    <row r="990" customHeight="true" spans="1:7">
      <c r="A990" s="176" t="s">
        <v>891</v>
      </c>
      <c r="B990" s="203"/>
      <c r="C990" s="205"/>
      <c r="D990" s="104"/>
      <c r="E990" s="104"/>
      <c r="G990" s="211"/>
    </row>
    <row r="991" customHeight="true" spans="1:7">
      <c r="A991" s="176" t="s">
        <v>892</v>
      </c>
      <c r="B991" s="203"/>
      <c r="C991" s="205"/>
      <c r="D991" s="104"/>
      <c r="E991" s="104"/>
      <c r="G991" s="211"/>
    </row>
    <row r="992" customHeight="true" spans="1:7">
      <c r="A992" s="170" t="s">
        <v>893</v>
      </c>
      <c r="B992" s="122">
        <f>B993+B1003+B1019+B1024+B1038+B1045+B1052</f>
        <v>282</v>
      </c>
      <c r="C992" s="122">
        <f>C993+C1003+C1019+C1024+C1038+C1045+C1052</f>
        <v>711</v>
      </c>
      <c r="D992" s="122"/>
      <c r="E992" s="122"/>
      <c r="G992" s="210"/>
    </row>
    <row r="993" customHeight="true" spans="1:7">
      <c r="A993" s="228" t="s">
        <v>894</v>
      </c>
      <c r="B993" s="102">
        <f>SUM(B994:B1002)</f>
        <v>0</v>
      </c>
      <c r="C993" s="102">
        <f>SUM(C994:C1002)</f>
        <v>0</v>
      </c>
      <c r="D993" s="102"/>
      <c r="E993" s="102"/>
      <c r="G993" s="211"/>
    </row>
    <row r="994" customHeight="true" spans="1:7">
      <c r="A994" s="176" t="s">
        <v>716</v>
      </c>
      <c r="B994" s="203"/>
      <c r="C994" s="205"/>
      <c r="D994" s="104"/>
      <c r="E994" s="104"/>
      <c r="G994" s="211"/>
    </row>
    <row r="995" customHeight="true" spans="1:7">
      <c r="A995" s="176" t="s">
        <v>717</v>
      </c>
      <c r="B995" s="203"/>
      <c r="C995" s="205"/>
      <c r="D995" s="104"/>
      <c r="E995" s="104"/>
      <c r="G995" s="211"/>
    </row>
    <row r="996" customHeight="true" spans="1:7">
      <c r="A996" s="176" t="s">
        <v>718</v>
      </c>
      <c r="B996" s="203"/>
      <c r="C996" s="205"/>
      <c r="D996" s="104"/>
      <c r="E996" s="104"/>
      <c r="G996" s="211"/>
    </row>
    <row r="997" customHeight="true" spans="1:7">
      <c r="A997" s="176" t="s">
        <v>895</v>
      </c>
      <c r="B997" s="203"/>
      <c r="C997" s="205"/>
      <c r="D997" s="104"/>
      <c r="E997" s="104"/>
      <c r="G997" s="211"/>
    </row>
    <row r="998" customHeight="true" spans="1:7">
      <c r="A998" s="176" t="s">
        <v>896</v>
      </c>
      <c r="B998" s="203"/>
      <c r="C998" s="205"/>
      <c r="D998" s="104"/>
      <c r="E998" s="104"/>
      <c r="G998" s="211"/>
    </row>
    <row r="999" customHeight="true" spans="1:7">
      <c r="A999" s="176" t="s">
        <v>897</v>
      </c>
      <c r="B999" s="203"/>
      <c r="C999" s="205"/>
      <c r="D999" s="104"/>
      <c r="E999" s="104"/>
      <c r="G999" s="211"/>
    </row>
    <row r="1000" customHeight="true" spans="1:7">
      <c r="A1000" s="176" t="s">
        <v>898</v>
      </c>
      <c r="B1000" s="203"/>
      <c r="C1000" s="205"/>
      <c r="D1000" s="104"/>
      <c r="E1000" s="104"/>
      <c r="G1000" s="211"/>
    </row>
    <row r="1001" customHeight="true" spans="1:7">
      <c r="A1001" s="176" t="s">
        <v>899</v>
      </c>
      <c r="B1001" s="203"/>
      <c r="C1001" s="205"/>
      <c r="D1001" s="104"/>
      <c r="E1001" s="104"/>
      <c r="G1001" s="211"/>
    </row>
    <row r="1002" customHeight="true" spans="1:7">
      <c r="A1002" s="176" t="s">
        <v>900</v>
      </c>
      <c r="B1002" s="203"/>
      <c r="C1002" s="205"/>
      <c r="D1002" s="104"/>
      <c r="E1002" s="104"/>
      <c r="G1002" s="211"/>
    </row>
    <row r="1003" customHeight="true" spans="1:7">
      <c r="A1003" s="228" t="s">
        <v>901</v>
      </c>
      <c r="B1003" s="102">
        <f>SUM(B1004:B1018)</f>
        <v>0</v>
      </c>
      <c r="C1003" s="102">
        <f>SUM(C1004:C1018)</f>
        <v>0</v>
      </c>
      <c r="D1003" s="102"/>
      <c r="E1003" s="102"/>
      <c r="G1003" s="211"/>
    </row>
    <row r="1004" customHeight="true" spans="1:7">
      <c r="A1004" s="176" t="s">
        <v>716</v>
      </c>
      <c r="B1004" s="203"/>
      <c r="C1004" s="205"/>
      <c r="D1004" s="104"/>
      <c r="E1004" s="104"/>
      <c r="G1004" s="211"/>
    </row>
    <row r="1005" customHeight="true" spans="1:7">
      <c r="A1005" s="176" t="s">
        <v>717</v>
      </c>
      <c r="B1005" s="203"/>
      <c r="C1005" s="205"/>
      <c r="D1005" s="104"/>
      <c r="E1005" s="104"/>
      <c r="G1005" s="211"/>
    </row>
    <row r="1006" customHeight="true" spans="1:7">
      <c r="A1006" s="176" t="s">
        <v>718</v>
      </c>
      <c r="B1006" s="203"/>
      <c r="C1006" s="205"/>
      <c r="D1006" s="104"/>
      <c r="E1006" s="104"/>
      <c r="G1006" s="211"/>
    </row>
    <row r="1007" customHeight="true" spans="1:7">
      <c r="A1007" s="176" t="s">
        <v>902</v>
      </c>
      <c r="B1007" s="203"/>
      <c r="C1007" s="204"/>
      <c r="D1007" s="104"/>
      <c r="E1007" s="104"/>
      <c r="G1007" s="211"/>
    </row>
    <row r="1008" customHeight="true" spans="1:7">
      <c r="A1008" s="176" t="s">
        <v>903</v>
      </c>
      <c r="B1008" s="203"/>
      <c r="C1008" s="205"/>
      <c r="D1008" s="104"/>
      <c r="E1008" s="104"/>
      <c r="G1008" s="211"/>
    </row>
    <row r="1009" customHeight="true" spans="1:7">
      <c r="A1009" s="176" t="s">
        <v>904</v>
      </c>
      <c r="B1009" s="203"/>
      <c r="C1009" s="205"/>
      <c r="D1009" s="104"/>
      <c r="E1009" s="104"/>
      <c r="G1009" s="211"/>
    </row>
    <row r="1010" customHeight="true" spans="1:7">
      <c r="A1010" s="176" t="s">
        <v>905</v>
      </c>
      <c r="B1010" s="203"/>
      <c r="C1010" s="205"/>
      <c r="D1010" s="104"/>
      <c r="E1010" s="104"/>
      <c r="G1010" s="211"/>
    </row>
    <row r="1011" customHeight="true" spans="1:7">
      <c r="A1011" s="176" t="s">
        <v>906</v>
      </c>
      <c r="B1011" s="203"/>
      <c r="C1011" s="204"/>
      <c r="D1011" s="104"/>
      <c r="E1011" s="104"/>
      <c r="G1011" s="211"/>
    </row>
    <row r="1012" customHeight="true" spans="1:7">
      <c r="A1012" s="176" t="s">
        <v>907</v>
      </c>
      <c r="B1012" s="203"/>
      <c r="C1012" s="205"/>
      <c r="D1012" s="104"/>
      <c r="E1012" s="104"/>
      <c r="G1012" s="211"/>
    </row>
    <row r="1013" customHeight="true" spans="1:7">
      <c r="A1013" s="176" t="s">
        <v>908</v>
      </c>
      <c r="B1013" s="203"/>
      <c r="C1013" s="205"/>
      <c r="D1013" s="104"/>
      <c r="E1013" s="104"/>
      <c r="G1013" s="211"/>
    </row>
    <row r="1014" customHeight="true" spans="1:7">
      <c r="A1014" s="176" t="s">
        <v>909</v>
      </c>
      <c r="B1014" s="203"/>
      <c r="C1014" s="205"/>
      <c r="D1014" s="104"/>
      <c r="E1014" s="104"/>
      <c r="G1014" s="211"/>
    </row>
    <row r="1015" customHeight="true" spans="1:7">
      <c r="A1015" s="176" t="s">
        <v>910</v>
      </c>
      <c r="B1015" s="203"/>
      <c r="C1015" s="205"/>
      <c r="D1015" s="104"/>
      <c r="E1015" s="104"/>
      <c r="G1015" s="211"/>
    </row>
    <row r="1016" customHeight="true" spans="1:7">
      <c r="A1016" s="176" t="s">
        <v>911</v>
      </c>
      <c r="B1016" s="203"/>
      <c r="C1016" s="205"/>
      <c r="D1016" s="104"/>
      <c r="E1016" s="104"/>
      <c r="G1016" s="211"/>
    </row>
    <row r="1017" customHeight="true" spans="1:7">
      <c r="A1017" s="176" t="s">
        <v>912</v>
      </c>
      <c r="B1017" s="203"/>
      <c r="C1017" s="205"/>
      <c r="D1017" s="104"/>
      <c r="E1017" s="104"/>
      <c r="G1017" s="211"/>
    </row>
    <row r="1018" customHeight="true" spans="1:7">
      <c r="A1018" s="176" t="s">
        <v>913</v>
      </c>
      <c r="B1018" s="203"/>
      <c r="C1018" s="205"/>
      <c r="D1018" s="104"/>
      <c r="E1018" s="104"/>
      <c r="G1018" s="211"/>
    </row>
    <row r="1019" customHeight="true" spans="1:7">
      <c r="A1019" s="228" t="s">
        <v>914</v>
      </c>
      <c r="B1019" s="102">
        <f>SUM(B1020:B1023)</f>
        <v>0</v>
      </c>
      <c r="C1019" s="102">
        <f>SUM(C1020:C1023)</f>
        <v>0</v>
      </c>
      <c r="D1019" s="102"/>
      <c r="E1019" s="102"/>
      <c r="G1019" s="211"/>
    </row>
    <row r="1020" customHeight="true" spans="1:7">
      <c r="A1020" s="176" t="s">
        <v>716</v>
      </c>
      <c r="B1020" s="203"/>
      <c r="C1020" s="205"/>
      <c r="D1020" s="104"/>
      <c r="E1020" s="104"/>
      <c r="G1020" s="211"/>
    </row>
    <row r="1021" customHeight="true" spans="1:7">
      <c r="A1021" s="176" t="s">
        <v>717</v>
      </c>
      <c r="B1021" s="203"/>
      <c r="C1021" s="205"/>
      <c r="D1021" s="104"/>
      <c r="E1021" s="104"/>
      <c r="G1021" s="211"/>
    </row>
    <row r="1022" customHeight="true" spans="1:7">
      <c r="A1022" s="176" t="s">
        <v>718</v>
      </c>
      <c r="B1022" s="203"/>
      <c r="C1022" s="205"/>
      <c r="D1022" s="104"/>
      <c r="E1022" s="104"/>
      <c r="G1022" s="211"/>
    </row>
    <row r="1023" customHeight="true" spans="1:7">
      <c r="A1023" s="176" t="s">
        <v>915</v>
      </c>
      <c r="B1023" s="203"/>
      <c r="C1023" s="205"/>
      <c r="D1023" s="104"/>
      <c r="E1023" s="104"/>
      <c r="G1023" s="211"/>
    </row>
    <row r="1024" customHeight="true" spans="1:7">
      <c r="A1024" s="228" t="s">
        <v>916</v>
      </c>
      <c r="B1024" s="102">
        <f>SUM(B1025:B1037)</f>
        <v>0</v>
      </c>
      <c r="C1024" s="102">
        <f>SUM(C1025:C1037)</f>
        <v>551</v>
      </c>
      <c r="D1024" s="102"/>
      <c r="E1024" s="102"/>
      <c r="G1024" s="210"/>
    </row>
    <row r="1025" customHeight="true" spans="1:7">
      <c r="A1025" s="176" t="s">
        <v>716</v>
      </c>
      <c r="B1025" s="203"/>
      <c r="C1025" s="204"/>
      <c r="D1025" s="104"/>
      <c r="E1025" s="104"/>
      <c r="G1025" s="211"/>
    </row>
    <row r="1026" customHeight="true" spans="1:7">
      <c r="A1026" s="176" t="s">
        <v>717</v>
      </c>
      <c r="B1026" s="203"/>
      <c r="C1026" s="204"/>
      <c r="D1026" s="104"/>
      <c r="E1026" s="104"/>
      <c r="G1026" s="211"/>
    </row>
    <row r="1027" customHeight="true" spans="1:7">
      <c r="A1027" s="176" t="s">
        <v>718</v>
      </c>
      <c r="B1027" s="203"/>
      <c r="C1027" s="205"/>
      <c r="D1027" s="104"/>
      <c r="E1027" s="104"/>
      <c r="G1027" s="211"/>
    </row>
    <row r="1028" customHeight="true" spans="1:7">
      <c r="A1028" s="176" t="s">
        <v>917</v>
      </c>
      <c r="B1028" s="203"/>
      <c r="C1028" s="205"/>
      <c r="D1028" s="104"/>
      <c r="E1028" s="104"/>
      <c r="G1028" s="211"/>
    </row>
    <row r="1029" customHeight="true" spans="1:7">
      <c r="A1029" s="176" t="s">
        <v>918</v>
      </c>
      <c r="B1029" s="203"/>
      <c r="C1029" s="205"/>
      <c r="D1029" s="104"/>
      <c r="E1029" s="104"/>
      <c r="G1029" s="211"/>
    </row>
    <row r="1030" customHeight="true" spans="1:7">
      <c r="A1030" s="176" t="s">
        <v>919</v>
      </c>
      <c r="B1030" s="203"/>
      <c r="C1030" s="205"/>
      <c r="D1030" s="104"/>
      <c r="E1030" s="104"/>
      <c r="G1030" s="211"/>
    </row>
    <row r="1031" customHeight="true" spans="1:7">
      <c r="A1031" s="176" t="s">
        <v>920</v>
      </c>
      <c r="B1031" s="203"/>
      <c r="C1031" s="205"/>
      <c r="D1031" s="104"/>
      <c r="E1031" s="104"/>
      <c r="G1031" s="211"/>
    </row>
    <row r="1032" customHeight="true" spans="1:7">
      <c r="A1032" s="176" t="s">
        <v>921</v>
      </c>
      <c r="B1032" s="203"/>
      <c r="C1032" s="205"/>
      <c r="D1032" s="104"/>
      <c r="E1032" s="104"/>
      <c r="G1032" s="211"/>
    </row>
    <row r="1033" customHeight="true" spans="1:7">
      <c r="A1033" s="176" t="s">
        <v>922</v>
      </c>
      <c r="B1033" s="203"/>
      <c r="C1033" s="205">
        <v>551</v>
      </c>
      <c r="D1033" s="104"/>
      <c r="E1033" s="104"/>
      <c r="G1033" s="210"/>
    </row>
    <row r="1034" customHeight="true" spans="1:7">
      <c r="A1034" s="176" t="s">
        <v>923</v>
      </c>
      <c r="B1034" s="203"/>
      <c r="C1034" s="205"/>
      <c r="D1034" s="104"/>
      <c r="E1034" s="104"/>
      <c r="G1034" s="211"/>
    </row>
    <row r="1035" customHeight="true" spans="1:7">
      <c r="A1035" s="176" t="s">
        <v>868</v>
      </c>
      <c r="B1035" s="203"/>
      <c r="C1035" s="205"/>
      <c r="D1035" s="104"/>
      <c r="E1035" s="104"/>
      <c r="G1035" s="211"/>
    </row>
    <row r="1036" customHeight="true" spans="1:7">
      <c r="A1036" s="176" t="s">
        <v>924</v>
      </c>
      <c r="B1036" s="203"/>
      <c r="C1036" s="205"/>
      <c r="D1036" s="104"/>
      <c r="E1036" s="104"/>
      <c r="G1036" s="211"/>
    </row>
    <row r="1037" customHeight="true" spans="1:7">
      <c r="A1037" s="176" t="s">
        <v>925</v>
      </c>
      <c r="B1037" s="203"/>
      <c r="C1037" s="205"/>
      <c r="D1037" s="104"/>
      <c r="E1037" s="104"/>
      <c r="G1037" s="211"/>
    </row>
    <row r="1038" customHeight="true" spans="1:7">
      <c r="A1038" s="228" t="s">
        <v>926</v>
      </c>
      <c r="B1038" s="102">
        <f>SUM(B1039:B1044)</f>
        <v>64</v>
      </c>
      <c r="C1038" s="102">
        <f>SUM(C1039:C1044)</f>
        <v>57</v>
      </c>
      <c r="D1038" s="102"/>
      <c r="E1038" s="102"/>
      <c r="G1038" s="210"/>
    </row>
    <row r="1039" customHeight="true" spans="1:7">
      <c r="A1039" s="176" t="s">
        <v>716</v>
      </c>
      <c r="B1039" s="203">
        <v>1</v>
      </c>
      <c r="C1039" s="205"/>
      <c r="D1039" s="104"/>
      <c r="E1039" s="104"/>
      <c r="G1039" s="211"/>
    </row>
    <row r="1040" customHeight="true" spans="1:7">
      <c r="A1040" s="176" t="s">
        <v>717</v>
      </c>
      <c r="B1040" s="203"/>
      <c r="C1040" s="205"/>
      <c r="D1040" s="104"/>
      <c r="E1040" s="104"/>
      <c r="G1040" s="211"/>
    </row>
    <row r="1041" customHeight="true" spans="1:7">
      <c r="A1041" s="176" t="s">
        <v>718</v>
      </c>
      <c r="B1041" s="203">
        <v>63</v>
      </c>
      <c r="C1041" s="205">
        <v>57</v>
      </c>
      <c r="D1041" s="104"/>
      <c r="E1041" s="104"/>
      <c r="G1041" s="210"/>
    </row>
    <row r="1042" customHeight="true" spans="1:7">
      <c r="A1042" s="176" t="s">
        <v>927</v>
      </c>
      <c r="B1042" s="203"/>
      <c r="C1042" s="205"/>
      <c r="D1042" s="104"/>
      <c r="E1042" s="104"/>
      <c r="G1042" s="211"/>
    </row>
    <row r="1043" customHeight="true" spans="1:7">
      <c r="A1043" s="180" t="s">
        <v>928</v>
      </c>
      <c r="B1043" s="203"/>
      <c r="C1043" s="205"/>
      <c r="D1043" s="104"/>
      <c r="E1043" s="104"/>
      <c r="G1043" s="211"/>
    </row>
    <row r="1044" customHeight="true" spans="1:7">
      <c r="A1044" s="176" t="s">
        <v>929</v>
      </c>
      <c r="B1044" s="203"/>
      <c r="C1044" s="205"/>
      <c r="D1044" s="104"/>
      <c r="E1044" s="104"/>
      <c r="G1044" s="211"/>
    </row>
    <row r="1045" customHeight="true" spans="1:7">
      <c r="A1045" s="228" t="s">
        <v>930</v>
      </c>
      <c r="B1045" s="102">
        <f>SUM(B1046:B1051)</f>
        <v>218</v>
      </c>
      <c r="C1045" s="102">
        <f>SUM(C1046:C1051)</f>
        <v>103</v>
      </c>
      <c r="D1045" s="102"/>
      <c r="E1045" s="102"/>
      <c r="G1045" s="210"/>
    </row>
    <row r="1046" customHeight="true" spans="1:7">
      <c r="A1046" s="176" t="s">
        <v>716</v>
      </c>
      <c r="B1046" s="203">
        <v>25</v>
      </c>
      <c r="C1046" s="205">
        <v>50</v>
      </c>
      <c r="D1046" s="104"/>
      <c r="E1046" s="104"/>
      <c r="G1046" s="210"/>
    </row>
    <row r="1047" customHeight="true" spans="1:7">
      <c r="A1047" s="176" t="s">
        <v>717</v>
      </c>
      <c r="B1047" s="203"/>
      <c r="C1047" s="205"/>
      <c r="D1047" s="104"/>
      <c r="E1047" s="104"/>
      <c r="G1047" s="211"/>
    </row>
    <row r="1048" customHeight="true" spans="1:7">
      <c r="A1048" s="176" t="s">
        <v>718</v>
      </c>
      <c r="B1048" s="203">
        <v>19</v>
      </c>
      <c r="C1048" s="205">
        <v>21</v>
      </c>
      <c r="D1048" s="104"/>
      <c r="E1048" s="104"/>
      <c r="G1048" s="210"/>
    </row>
    <row r="1049" customHeight="true" spans="1:7">
      <c r="A1049" s="176" t="s">
        <v>931</v>
      </c>
      <c r="B1049" s="203"/>
      <c r="C1049" s="205"/>
      <c r="D1049" s="104"/>
      <c r="E1049" s="104"/>
      <c r="G1049" s="211"/>
    </row>
    <row r="1050" customHeight="true" spans="1:7">
      <c r="A1050" s="176" t="s">
        <v>932</v>
      </c>
      <c r="B1050" s="203">
        <v>90</v>
      </c>
      <c r="C1050" s="205"/>
      <c r="D1050" s="104"/>
      <c r="E1050" s="104"/>
      <c r="G1050" s="211"/>
    </row>
    <row r="1051" customHeight="true" spans="1:7">
      <c r="A1051" s="176" t="s">
        <v>933</v>
      </c>
      <c r="B1051" s="203">
        <v>84</v>
      </c>
      <c r="C1051" s="205">
        <v>32</v>
      </c>
      <c r="D1051" s="104"/>
      <c r="E1051" s="104"/>
      <c r="G1051" s="210"/>
    </row>
    <row r="1052" customHeight="true" spans="1:7">
      <c r="A1052" s="228" t="s">
        <v>934</v>
      </c>
      <c r="B1052" s="102">
        <f>SUM(B1053:B1057)</f>
        <v>0</v>
      </c>
      <c r="C1052" s="102">
        <f>SUM(C1053:C1057)</f>
        <v>0</v>
      </c>
      <c r="D1052" s="102"/>
      <c r="E1052" s="102"/>
      <c r="G1052" s="211"/>
    </row>
    <row r="1053" customHeight="true" spans="1:7">
      <c r="A1053" s="176" t="s">
        <v>935</v>
      </c>
      <c r="B1053" s="203"/>
      <c r="C1053" s="205"/>
      <c r="D1053" s="104"/>
      <c r="E1053" s="104"/>
      <c r="G1053" s="211"/>
    </row>
    <row r="1054" customHeight="true" spans="1:7">
      <c r="A1054" s="176" t="s">
        <v>936</v>
      </c>
      <c r="B1054" s="203"/>
      <c r="C1054" s="205"/>
      <c r="D1054" s="104"/>
      <c r="E1054" s="104"/>
      <c r="G1054" s="211"/>
    </row>
    <row r="1055" customHeight="true" spans="1:7">
      <c r="A1055" s="176" t="s">
        <v>937</v>
      </c>
      <c r="B1055" s="203"/>
      <c r="C1055" s="205"/>
      <c r="D1055" s="104"/>
      <c r="E1055" s="104"/>
      <c r="G1055" s="211"/>
    </row>
    <row r="1056" customHeight="true" spans="1:7">
      <c r="A1056" s="176" t="s">
        <v>938</v>
      </c>
      <c r="B1056" s="203"/>
      <c r="C1056" s="205"/>
      <c r="D1056" s="104"/>
      <c r="E1056" s="104"/>
      <c r="G1056" s="211"/>
    </row>
    <row r="1057" customHeight="true" spans="1:7">
      <c r="A1057" s="176" t="s">
        <v>939</v>
      </c>
      <c r="B1057" s="203"/>
      <c r="C1057" s="205"/>
      <c r="D1057" s="104"/>
      <c r="E1057" s="104"/>
      <c r="G1057" s="211"/>
    </row>
    <row r="1058" customHeight="true" spans="1:7">
      <c r="A1058" s="170" t="s">
        <v>940</v>
      </c>
      <c r="B1058" s="122">
        <f>B1059+B1069+B1075</f>
        <v>204</v>
      </c>
      <c r="C1058" s="122">
        <f>C1059+C1069+C1075</f>
        <v>190</v>
      </c>
      <c r="D1058" s="122"/>
      <c r="E1058" s="122"/>
      <c r="G1058" s="210"/>
    </row>
    <row r="1059" customHeight="true" spans="1:7">
      <c r="A1059" s="228" t="s">
        <v>941</v>
      </c>
      <c r="B1059" s="102">
        <f>SUM(B1060:B1068)</f>
        <v>196</v>
      </c>
      <c r="C1059" s="102">
        <f>SUM(C1060:C1068)</f>
        <v>190</v>
      </c>
      <c r="D1059" s="102"/>
      <c r="E1059" s="102"/>
      <c r="G1059" s="210"/>
    </row>
    <row r="1060" customHeight="true" spans="1:7">
      <c r="A1060" s="176" t="s">
        <v>716</v>
      </c>
      <c r="B1060" s="203">
        <v>18</v>
      </c>
      <c r="C1060" s="205">
        <v>17</v>
      </c>
      <c r="D1060" s="104"/>
      <c r="E1060" s="104"/>
      <c r="G1060" s="210"/>
    </row>
    <row r="1061" customHeight="true" spans="1:7">
      <c r="A1061" s="176" t="s">
        <v>717</v>
      </c>
      <c r="B1061" s="203"/>
      <c r="C1061" s="205"/>
      <c r="D1061" s="104"/>
      <c r="E1061" s="104"/>
      <c r="G1061" s="211"/>
    </row>
    <row r="1062" customHeight="true" spans="1:7">
      <c r="A1062" s="176" t="s">
        <v>718</v>
      </c>
      <c r="B1062" s="203"/>
      <c r="C1062" s="205"/>
      <c r="D1062" s="104"/>
      <c r="E1062" s="104"/>
      <c r="G1062" s="211"/>
    </row>
    <row r="1063" customHeight="true" spans="1:7">
      <c r="A1063" s="176" t="s">
        <v>942</v>
      </c>
      <c r="B1063" s="203"/>
      <c r="C1063" s="205"/>
      <c r="D1063" s="104"/>
      <c r="E1063" s="104"/>
      <c r="G1063" s="211"/>
    </row>
    <row r="1064" customHeight="true" spans="1:7">
      <c r="A1064" s="176" t="s">
        <v>943</v>
      </c>
      <c r="B1064" s="203"/>
      <c r="C1064" s="205"/>
      <c r="D1064" s="104"/>
      <c r="E1064" s="104"/>
      <c r="G1064" s="211"/>
    </row>
    <row r="1065" customHeight="true" spans="1:7">
      <c r="A1065" s="176" t="s">
        <v>944</v>
      </c>
      <c r="B1065" s="203"/>
      <c r="C1065" s="205"/>
      <c r="D1065" s="104"/>
      <c r="E1065" s="104"/>
      <c r="G1065" s="211"/>
    </row>
    <row r="1066" customHeight="true" spans="1:7">
      <c r="A1066" s="176" t="s">
        <v>945</v>
      </c>
      <c r="B1066" s="203"/>
      <c r="C1066" s="205"/>
      <c r="D1066" s="104"/>
      <c r="E1066" s="104"/>
      <c r="G1066" s="211"/>
    </row>
    <row r="1067" customHeight="true" spans="1:7">
      <c r="A1067" s="176" t="s">
        <v>735</v>
      </c>
      <c r="B1067" s="203">
        <v>157</v>
      </c>
      <c r="C1067" s="205">
        <v>173</v>
      </c>
      <c r="D1067" s="104"/>
      <c r="E1067" s="104"/>
      <c r="G1067" s="210"/>
    </row>
    <row r="1068" customHeight="true" spans="1:7">
      <c r="A1068" s="176" t="s">
        <v>946</v>
      </c>
      <c r="B1068" s="203">
        <v>21</v>
      </c>
      <c r="C1068" s="205"/>
      <c r="D1068" s="104"/>
      <c r="E1068" s="104"/>
      <c r="G1068" s="211"/>
    </row>
    <row r="1069" customHeight="true" spans="1:7">
      <c r="A1069" s="228" t="s">
        <v>947</v>
      </c>
      <c r="B1069" s="102">
        <f>SUM(B1070:B1074)</f>
        <v>8</v>
      </c>
      <c r="C1069" s="102">
        <f>SUM(C1070:C1074)</f>
        <v>0</v>
      </c>
      <c r="D1069" s="102"/>
      <c r="E1069" s="102"/>
      <c r="G1069" s="211"/>
    </row>
    <row r="1070" customHeight="true" spans="1:7">
      <c r="A1070" s="176" t="s">
        <v>716</v>
      </c>
      <c r="B1070" s="203"/>
      <c r="C1070" s="205"/>
      <c r="D1070" s="104"/>
      <c r="E1070" s="104"/>
      <c r="G1070" s="211"/>
    </row>
    <row r="1071" customHeight="true" spans="1:7">
      <c r="A1071" s="176" t="s">
        <v>717</v>
      </c>
      <c r="B1071" s="203"/>
      <c r="C1071" s="205"/>
      <c r="D1071" s="104"/>
      <c r="E1071" s="104"/>
      <c r="G1071" s="211"/>
    </row>
    <row r="1072" customHeight="true" spans="1:7">
      <c r="A1072" s="176" t="s">
        <v>718</v>
      </c>
      <c r="B1072" s="203"/>
      <c r="C1072" s="205"/>
      <c r="D1072" s="104"/>
      <c r="E1072" s="104"/>
      <c r="G1072" s="211"/>
    </row>
    <row r="1073" customHeight="true" spans="1:7">
      <c r="A1073" s="176" t="s">
        <v>948</v>
      </c>
      <c r="B1073" s="203"/>
      <c r="C1073" s="205"/>
      <c r="D1073" s="104"/>
      <c r="E1073" s="104"/>
      <c r="G1073" s="211"/>
    </row>
    <row r="1074" customHeight="true" spans="1:7">
      <c r="A1074" s="176" t="s">
        <v>949</v>
      </c>
      <c r="B1074" s="203">
        <v>8</v>
      </c>
      <c r="C1074" s="205"/>
      <c r="D1074" s="104"/>
      <c r="E1074" s="104"/>
      <c r="G1074" s="211"/>
    </row>
    <row r="1075" customHeight="true" spans="1:7">
      <c r="A1075" s="228" t="s">
        <v>950</v>
      </c>
      <c r="B1075" s="102">
        <f>SUM(B1076:B1077)</f>
        <v>0</v>
      </c>
      <c r="C1075" s="102">
        <f>SUM(C1076:C1077)</f>
        <v>0</v>
      </c>
      <c r="D1075" s="102"/>
      <c r="E1075" s="102"/>
      <c r="G1075" s="211"/>
    </row>
    <row r="1076" customHeight="true" spans="1:7">
      <c r="A1076" s="176" t="s">
        <v>951</v>
      </c>
      <c r="B1076" s="203"/>
      <c r="C1076" s="205"/>
      <c r="D1076" s="104"/>
      <c r="E1076" s="104"/>
      <c r="G1076" s="211"/>
    </row>
    <row r="1077" customHeight="true" spans="1:7">
      <c r="A1077" s="176" t="s">
        <v>952</v>
      </c>
      <c r="B1077" s="203"/>
      <c r="C1077" s="205"/>
      <c r="D1077" s="104"/>
      <c r="E1077" s="104"/>
      <c r="G1077" s="211"/>
    </row>
    <row r="1078" customHeight="true" spans="1:7">
      <c r="A1078" s="170" t="s">
        <v>953</v>
      </c>
      <c r="B1078" s="122">
        <f>B1079+B1086+B1092</f>
        <v>1048</v>
      </c>
      <c r="C1078" s="122">
        <f>C1079+C1086+C1092</f>
        <v>100</v>
      </c>
      <c r="D1078" s="122"/>
      <c r="E1078" s="122"/>
      <c r="G1078" s="210"/>
    </row>
    <row r="1079" customHeight="true" spans="1:7">
      <c r="A1079" s="228" t="s">
        <v>954</v>
      </c>
      <c r="B1079" s="102">
        <f>SUM(B1080:B1085)</f>
        <v>0</v>
      </c>
      <c r="C1079" s="102">
        <f>SUM(C1080:C1085)</f>
        <v>0</v>
      </c>
      <c r="D1079" s="102"/>
      <c r="E1079" s="102"/>
      <c r="G1079" s="211"/>
    </row>
    <row r="1080" customHeight="true" spans="1:7">
      <c r="A1080" s="176" t="s">
        <v>716</v>
      </c>
      <c r="B1080" s="203"/>
      <c r="C1080" s="205"/>
      <c r="D1080" s="104"/>
      <c r="E1080" s="104"/>
      <c r="G1080" s="211"/>
    </row>
    <row r="1081" customHeight="true" spans="1:7">
      <c r="A1081" s="176" t="s">
        <v>717</v>
      </c>
      <c r="B1081" s="203"/>
      <c r="C1081" s="204"/>
      <c r="D1081" s="104"/>
      <c r="E1081" s="104"/>
      <c r="G1081" s="211"/>
    </row>
    <row r="1082" customHeight="true" spans="1:7">
      <c r="A1082" s="176" t="s">
        <v>718</v>
      </c>
      <c r="B1082" s="203"/>
      <c r="C1082" s="205"/>
      <c r="D1082" s="104"/>
      <c r="E1082" s="104"/>
      <c r="G1082" s="211"/>
    </row>
    <row r="1083" customHeight="true" spans="1:7">
      <c r="A1083" s="176" t="s">
        <v>955</v>
      </c>
      <c r="B1083" s="203"/>
      <c r="C1083" s="205"/>
      <c r="D1083" s="104"/>
      <c r="E1083" s="104"/>
      <c r="G1083" s="211"/>
    </row>
    <row r="1084" customHeight="true" spans="1:7">
      <c r="A1084" s="176" t="s">
        <v>735</v>
      </c>
      <c r="B1084" s="203"/>
      <c r="C1084" s="205"/>
      <c r="D1084" s="104"/>
      <c r="E1084" s="104"/>
      <c r="G1084" s="211"/>
    </row>
    <row r="1085" customHeight="true" spans="1:7">
      <c r="A1085" s="176" t="s">
        <v>956</v>
      </c>
      <c r="B1085" s="203"/>
      <c r="C1085" s="205"/>
      <c r="D1085" s="104"/>
      <c r="E1085" s="104"/>
      <c r="G1085" s="211"/>
    </row>
    <row r="1086" customHeight="true" spans="1:7">
      <c r="A1086" s="228" t="s">
        <v>957</v>
      </c>
      <c r="B1086" s="102">
        <f>SUM(B1087:B1091)</f>
        <v>1000</v>
      </c>
      <c r="C1086" s="102">
        <f>SUM(C1087:C1091)</f>
        <v>100</v>
      </c>
      <c r="D1086" s="102"/>
      <c r="E1086" s="102"/>
      <c r="G1086" s="210"/>
    </row>
    <row r="1087" customHeight="true" spans="1:7">
      <c r="A1087" s="176" t="s">
        <v>958</v>
      </c>
      <c r="B1087" s="203"/>
      <c r="C1087" s="205"/>
      <c r="D1087" s="104"/>
      <c r="E1087" s="104"/>
      <c r="G1087" s="211"/>
    </row>
    <row r="1088" customHeight="true" spans="1:7">
      <c r="A1088" s="229" t="s">
        <v>959</v>
      </c>
      <c r="B1088" s="203"/>
      <c r="C1088" s="205"/>
      <c r="D1088" s="104"/>
      <c r="E1088" s="104"/>
      <c r="G1088" s="211"/>
    </row>
    <row r="1089" customHeight="true" spans="1:7">
      <c r="A1089" s="176" t="s">
        <v>960</v>
      </c>
      <c r="B1089" s="203">
        <v>1000</v>
      </c>
      <c r="C1089" s="204"/>
      <c r="D1089" s="104"/>
      <c r="E1089" s="104"/>
      <c r="G1089" s="211"/>
    </row>
    <row r="1090" customHeight="true" spans="1:7">
      <c r="A1090" s="176" t="s">
        <v>961</v>
      </c>
      <c r="B1090" s="203"/>
      <c r="C1090" s="205"/>
      <c r="D1090" s="104"/>
      <c r="E1090" s="104"/>
      <c r="G1090" s="211"/>
    </row>
    <row r="1091" customHeight="true" spans="1:7">
      <c r="A1091" s="176" t="s">
        <v>962</v>
      </c>
      <c r="B1091" s="203"/>
      <c r="C1091" s="205">
        <v>100</v>
      </c>
      <c r="D1091" s="104"/>
      <c r="E1091" s="104"/>
      <c r="G1091" s="210"/>
    </row>
    <row r="1092" customHeight="true" spans="1:7">
      <c r="A1092" s="228" t="s">
        <v>963</v>
      </c>
      <c r="B1092" s="102">
        <v>48</v>
      </c>
      <c r="C1092" s="102"/>
      <c r="D1092" s="102"/>
      <c r="E1092" s="102"/>
      <c r="G1092" s="211"/>
    </row>
    <row r="1093" customHeight="true" spans="1:7">
      <c r="A1093" s="170" t="s">
        <v>964</v>
      </c>
      <c r="B1093" s="122">
        <f>B1094+B1095+B1096+B1097+B1098+B1099+B1100+B1101+B1102</f>
        <v>0</v>
      </c>
      <c r="C1093" s="122">
        <f>C1094+C1095+C1096+C1097+C1098+C1099+C1100+C1101+C1102</f>
        <v>0</v>
      </c>
      <c r="D1093" s="122"/>
      <c r="E1093" s="122"/>
      <c r="G1093" s="211"/>
    </row>
    <row r="1094" customHeight="true" spans="1:7">
      <c r="A1094" s="176" t="s">
        <v>965</v>
      </c>
      <c r="B1094" s="203"/>
      <c r="C1094" s="205"/>
      <c r="D1094" s="104"/>
      <c r="E1094" s="104"/>
      <c r="G1094" s="211"/>
    </row>
    <row r="1095" customHeight="true" spans="1:7">
      <c r="A1095" s="176" t="s">
        <v>966</v>
      </c>
      <c r="B1095" s="203"/>
      <c r="C1095" s="205"/>
      <c r="D1095" s="104"/>
      <c r="E1095" s="104"/>
      <c r="G1095" s="211"/>
    </row>
    <row r="1096" customHeight="true" spans="1:7">
      <c r="A1096" s="176" t="s">
        <v>967</v>
      </c>
      <c r="B1096" s="203"/>
      <c r="C1096" s="205"/>
      <c r="D1096" s="104"/>
      <c r="E1096" s="104"/>
      <c r="G1096" s="211"/>
    </row>
    <row r="1097" customHeight="true" spans="1:7">
      <c r="A1097" s="176" t="s">
        <v>968</v>
      </c>
      <c r="B1097" s="203"/>
      <c r="C1097" s="205"/>
      <c r="D1097" s="104"/>
      <c r="E1097" s="104"/>
      <c r="G1097" s="211"/>
    </row>
    <row r="1098" customHeight="true" spans="1:7">
      <c r="A1098" s="176" t="s">
        <v>969</v>
      </c>
      <c r="B1098" s="203"/>
      <c r="C1098" s="205"/>
      <c r="D1098" s="104"/>
      <c r="E1098" s="104"/>
      <c r="G1098" s="211"/>
    </row>
    <row r="1099" customHeight="true" spans="1:7">
      <c r="A1099" s="176" t="s">
        <v>734</v>
      </c>
      <c r="B1099" s="203"/>
      <c r="C1099" s="205"/>
      <c r="D1099" s="104"/>
      <c r="E1099" s="104"/>
      <c r="G1099" s="211"/>
    </row>
    <row r="1100" customHeight="true" spans="1:7">
      <c r="A1100" s="176" t="s">
        <v>970</v>
      </c>
      <c r="B1100" s="203"/>
      <c r="C1100" s="205"/>
      <c r="D1100" s="104"/>
      <c r="E1100" s="104"/>
      <c r="G1100" s="211"/>
    </row>
    <row r="1101" customHeight="true" spans="1:7">
      <c r="A1101" s="176" t="s">
        <v>971</v>
      </c>
      <c r="B1101" s="203"/>
      <c r="C1101" s="205"/>
      <c r="D1101" s="104"/>
      <c r="E1101" s="104"/>
      <c r="G1101" s="211"/>
    </row>
    <row r="1102" customHeight="true" spans="1:7">
      <c r="A1102" s="176" t="s">
        <v>972</v>
      </c>
      <c r="B1102" s="203"/>
      <c r="C1102" s="205"/>
      <c r="D1102" s="104"/>
      <c r="E1102" s="104"/>
      <c r="G1102" s="211"/>
    </row>
    <row r="1103" customHeight="true" spans="1:7">
      <c r="A1103" s="170" t="s">
        <v>973</v>
      </c>
      <c r="B1103" s="122">
        <f>B1104+B1123+B1142+B1151+B1166</f>
        <v>14062</v>
      </c>
      <c r="C1103" s="122">
        <f>C1104+C1123+C1142+C1151+C1166</f>
        <v>5539</v>
      </c>
      <c r="D1103" s="122"/>
      <c r="E1103" s="122"/>
      <c r="G1103" s="210"/>
    </row>
    <row r="1104" customHeight="true" spans="1:7">
      <c r="A1104" s="228" t="s">
        <v>974</v>
      </c>
      <c r="B1104" s="102">
        <f>SUM(B1105:B1122)</f>
        <v>14035</v>
      </c>
      <c r="C1104" s="102">
        <f>SUM(C1105:C1122)</f>
        <v>3152</v>
      </c>
      <c r="D1104" s="102"/>
      <c r="E1104" s="102"/>
      <c r="G1104" s="210"/>
    </row>
    <row r="1105" customHeight="true" spans="1:7">
      <c r="A1105" s="176" t="s">
        <v>716</v>
      </c>
      <c r="B1105" s="203">
        <v>134</v>
      </c>
      <c r="C1105" s="205">
        <v>138</v>
      </c>
      <c r="D1105" s="104"/>
      <c r="E1105" s="104"/>
      <c r="G1105" s="210"/>
    </row>
    <row r="1106" customHeight="true" spans="1:7">
      <c r="A1106" s="176" t="s">
        <v>717</v>
      </c>
      <c r="B1106" s="203"/>
      <c r="C1106" s="205"/>
      <c r="D1106" s="104"/>
      <c r="E1106" s="104"/>
      <c r="G1106" s="211"/>
    </row>
    <row r="1107" customHeight="true" spans="1:7">
      <c r="A1107" s="176" t="s">
        <v>718</v>
      </c>
      <c r="B1107" s="203"/>
      <c r="C1107" s="204"/>
      <c r="D1107" s="104"/>
      <c r="E1107" s="104"/>
      <c r="G1107" s="211"/>
    </row>
    <row r="1108" customHeight="true" spans="1:7">
      <c r="A1108" s="176" t="s">
        <v>975</v>
      </c>
      <c r="B1108" s="203"/>
      <c r="C1108" s="205"/>
      <c r="D1108" s="104"/>
      <c r="E1108" s="104"/>
      <c r="G1108" s="211"/>
    </row>
    <row r="1109" customHeight="true" spans="1:7">
      <c r="A1109" s="176" t="s">
        <v>976</v>
      </c>
      <c r="B1109" s="203"/>
      <c r="C1109" s="205"/>
      <c r="D1109" s="104"/>
      <c r="E1109" s="104"/>
      <c r="G1109" s="211"/>
    </row>
    <row r="1110" customHeight="true" spans="1:7">
      <c r="A1110" s="176" t="s">
        <v>977</v>
      </c>
      <c r="B1110" s="203"/>
      <c r="C1110" s="205"/>
      <c r="D1110" s="104"/>
      <c r="E1110" s="104"/>
      <c r="G1110" s="211"/>
    </row>
    <row r="1111" customHeight="true" spans="1:7">
      <c r="A1111" s="176" t="s">
        <v>978</v>
      </c>
      <c r="B1111" s="203"/>
      <c r="C1111" s="205"/>
      <c r="D1111" s="104"/>
      <c r="E1111" s="104"/>
      <c r="G1111" s="211"/>
    </row>
    <row r="1112" customHeight="true" spans="1:7">
      <c r="A1112" s="176" t="s">
        <v>979</v>
      </c>
      <c r="B1112" s="203"/>
      <c r="C1112" s="204"/>
      <c r="D1112" s="104"/>
      <c r="E1112" s="104"/>
      <c r="G1112" s="211"/>
    </row>
    <row r="1113" customHeight="true" spans="1:7">
      <c r="A1113" s="176" t="s">
        <v>980</v>
      </c>
      <c r="B1113" s="203"/>
      <c r="C1113" s="205"/>
      <c r="D1113" s="104"/>
      <c r="E1113" s="104"/>
      <c r="G1113" s="211"/>
    </row>
    <row r="1114" customHeight="true" spans="1:7">
      <c r="A1114" s="176" t="s">
        <v>981</v>
      </c>
      <c r="B1114" s="203">
        <v>280</v>
      </c>
      <c r="C1114" s="205"/>
      <c r="D1114" s="104"/>
      <c r="E1114" s="104"/>
      <c r="G1114" s="211"/>
    </row>
    <row r="1115" customHeight="true" spans="1:7">
      <c r="A1115" s="176" t="s">
        <v>982</v>
      </c>
      <c r="B1115" s="203"/>
      <c r="C1115" s="205"/>
      <c r="D1115" s="104"/>
      <c r="E1115" s="104"/>
      <c r="G1115" s="211"/>
    </row>
    <row r="1116" customHeight="true" spans="1:7">
      <c r="A1116" s="176" t="s">
        <v>983</v>
      </c>
      <c r="B1116" s="203"/>
      <c r="C1116" s="205"/>
      <c r="D1116" s="104"/>
      <c r="E1116" s="104"/>
      <c r="G1116" s="211"/>
    </row>
    <row r="1117" customHeight="true" spans="1:7">
      <c r="A1117" s="176" t="s">
        <v>984</v>
      </c>
      <c r="B1117" s="203"/>
      <c r="C1117" s="204"/>
      <c r="D1117" s="104"/>
      <c r="E1117" s="104"/>
      <c r="G1117" s="211"/>
    </row>
    <row r="1118" customHeight="true" spans="1:7">
      <c r="A1118" s="176" t="s">
        <v>985</v>
      </c>
      <c r="B1118" s="203"/>
      <c r="C1118" s="205"/>
      <c r="D1118" s="104"/>
      <c r="E1118" s="104"/>
      <c r="G1118" s="211"/>
    </row>
    <row r="1119" customHeight="true" spans="1:7">
      <c r="A1119" s="176" t="s">
        <v>986</v>
      </c>
      <c r="B1119" s="203"/>
      <c r="C1119" s="205"/>
      <c r="D1119" s="104"/>
      <c r="E1119" s="104"/>
      <c r="G1119" s="211"/>
    </row>
    <row r="1120" customHeight="true" spans="1:7">
      <c r="A1120" s="176" t="s">
        <v>987</v>
      </c>
      <c r="B1120" s="203"/>
      <c r="C1120" s="205"/>
      <c r="D1120" s="104"/>
      <c r="E1120" s="104"/>
      <c r="G1120" s="211"/>
    </row>
    <row r="1121" customHeight="true" spans="1:7">
      <c r="A1121" s="176" t="s">
        <v>735</v>
      </c>
      <c r="B1121" s="203">
        <v>260</v>
      </c>
      <c r="C1121" s="205">
        <v>3</v>
      </c>
      <c r="D1121" s="104"/>
      <c r="E1121" s="104"/>
      <c r="G1121" s="210"/>
    </row>
    <row r="1122" customHeight="true" spans="1:7">
      <c r="A1122" s="176" t="s">
        <v>988</v>
      </c>
      <c r="B1122" s="203">
        <v>13361</v>
      </c>
      <c r="C1122" s="205">
        <v>3011</v>
      </c>
      <c r="D1122" s="104"/>
      <c r="E1122" s="104"/>
      <c r="G1122" s="210"/>
    </row>
    <row r="1123" customHeight="true" spans="1:7">
      <c r="A1123" s="228" t="s">
        <v>989</v>
      </c>
      <c r="B1123" s="102">
        <f>SUM(B1124:B1141)</f>
        <v>0</v>
      </c>
      <c r="C1123" s="102">
        <f>SUM(C1124:C1141)</f>
        <v>0</v>
      </c>
      <c r="D1123" s="102"/>
      <c r="E1123" s="102"/>
      <c r="G1123" s="211"/>
    </row>
    <row r="1124" customHeight="true" spans="1:7">
      <c r="A1124" s="176" t="s">
        <v>716</v>
      </c>
      <c r="B1124" s="203"/>
      <c r="C1124" s="205"/>
      <c r="D1124" s="104"/>
      <c r="E1124" s="104"/>
      <c r="G1124" s="211"/>
    </row>
    <row r="1125" customHeight="true" spans="1:7">
      <c r="A1125" s="176" t="s">
        <v>717</v>
      </c>
      <c r="B1125" s="203"/>
      <c r="C1125" s="205"/>
      <c r="D1125" s="104"/>
      <c r="E1125" s="104"/>
      <c r="G1125" s="211"/>
    </row>
    <row r="1126" customHeight="true" spans="1:7">
      <c r="A1126" s="176" t="s">
        <v>718</v>
      </c>
      <c r="B1126" s="203"/>
      <c r="C1126" s="205"/>
      <c r="D1126" s="104"/>
      <c r="E1126" s="104"/>
      <c r="G1126" s="211"/>
    </row>
    <row r="1127" customHeight="true" spans="1:7">
      <c r="A1127" s="176" t="s">
        <v>990</v>
      </c>
      <c r="B1127" s="203"/>
      <c r="C1127" s="204"/>
      <c r="D1127" s="104"/>
      <c r="E1127" s="104"/>
      <c r="G1127" s="211"/>
    </row>
    <row r="1128" customHeight="true" spans="1:7">
      <c r="A1128" s="176" t="s">
        <v>991</v>
      </c>
      <c r="B1128" s="203"/>
      <c r="C1128" s="205"/>
      <c r="D1128" s="104"/>
      <c r="E1128" s="104"/>
      <c r="G1128" s="211"/>
    </row>
    <row r="1129" customHeight="true" spans="1:7">
      <c r="A1129" s="176" t="s">
        <v>992</v>
      </c>
      <c r="B1129" s="203"/>
      <c r="C1129" s="205"/>
      <c r="D1129" s="104"/>
      <c r="E1129" s="104"/>
      <c r="G1129" s="211"/>
    </row>
    <row r="1130" customHeight="true" spans="1:7">
      <c r="A1130" s="176" t="s">
        <v>993</v>
      </c>
      <c r="B1130" s="203"/>
      <c r="C1130" s="205"/>
      <c r="D1130" s="104"/>
      <c r="E1130" s="104"/>
      <c r="G1130" s="211"/>
    </row>
    <row r="1131" customHeight="true" spans="1:7">
      <c r="A1131" s="176" t="s">
        <v>994</v>
      </c>
      <c r="B1131" s="203"/>
      <c r="C1131" s="205"/>
      <c r="D1131" s="104"/>
      <c r="E1131" s="104"/>
      <c r="G1131" s="211"/>
    </row>
    <row r="1132" customHeight="true" spans="1:7">
      <c r="A1132" s="176" t="s">
        <v>995</v>
      </c>
      <c r="B1132" s="203"/>
      <c r="C1132" s="204"/>
      <c r="D1132" s="104"/>
      <c r="E1132" s="104"/>
      <c r="G1132" s="211"/>
    </row>
    <row r="1133" customHeight="true" spans="1:7">
      <c r="A1133" s="176" t="s">
        <v>996</v>
      </c>
      <c r="B1133" s="203"/>
      <c r="C1133" s="204"/>
      <c r="D1133" s="104"/>
      <c r="E1133" s="104"/>
      <c r="G1133" s="211"/>
    </row>
    <row r="1134" customHeight="true" spans="1:7">
      <c r="A1134" s="176" t="s">
        <v>997</v>
      </c>
      <c r="B1134" s="203"/>
      <c r="C1134" s="205"/>
      <c r="D1134" s="104"/>
      <c r="E1134" s="104"/>
      <c r="G1134" s="211"/>
    </row>
    <row r="1135" customHeight="true" spans="1:7">
      <c r="A1135" s="176" t="s">
        <v>998</v>
      </c>
      <c r="B1135" s="203"/>
      <c r="C1135" s="204"/>
      <c r="D1135" s="104"/>
      <c r="E1135" s="104"/>
      <c r="G1135" s="211"/>
    </row>
    <row r="1136" customHeight="true" spans="1:7">
      <c r="A1136" s="176" t="s">
        <v>999</v>
      </c>
      <c r="B1136" s="203"/>
      <c r="C1136" s="205"/>
      <c r="D1136" s="104"/>
      <c r="E1136" s="104"/>
      <c r="G1136" s="211"/>
    </row>
    <row r="1137" customHeight="true" spans="1:7">
      <c r="A1137" s="176" t="s">
        <v>1000</v>
      </c>
      <c r="B1137" s="203"/>
      <c r="C1137" s="205"/>
      <c r="D1137" s="104"/>
      <c r="E1137" s="104"/>
      <c r="G1137" s="211"/>
    </row>
    <row r="1138" customHeight="true" spans="1:7">
      <c r="A1138" s="176" t="s">
        <v>1001</v>
      </c>
      <c r="B1138" s="203"/>
      <c r="C1138" s="204"/>
      <c r="D1138" s="104"/>
      <c r="E1138" s="104"/>
      <c r="G1138" s="211"/>
    </row>
    <row r="1139" customHeight="true" spans="1:7">
      <c r="A1139" s="176" t="s">
        <v>1002</v>
      </c>
      <c r="B1139" s="203"/>
      <c r="C1139" s="205"/>
      <c r="D1139" s="104"/>
      <c r="E1139" s="104"/>
      <c r="G1139" s="211"/>
    </row>
    <row r="1140" customHeight="true" spans="1:7">
      <c r="A1140" s="176" t="s">
        <v>735</v>
      </c>
      <c r="B1140" s="203"/>
      <c r="C1140" s="205"/>
      <c r="D1140" s="104"/>
      <c r="E1140" s="104"/>
      <c r="G1140" s="211"/>
    </row>
    <row r="1141" customHeight="true" spans="1:7">
      <c r="A1141" s="176" t="s">
        <v>1003</v>
      </c>
      <c r="B1141" s="203"/>
      <c r="C1141" s="205"/>
      <c r="D1141" s="104"/>
      <c r="E1141" s="104"/>
      <c r="G1141" s="211"/>
    </row>
    <row r="1142" customHeight="true" spans="1:7">
      <c r="A1142" s="228" t="s">
        <v>1004</v>
      </c>
      <c r="B1142" s="102">
        <f>SUM(B1143:B1150)</f>
        <v>0</v>
      </c>
      <c r="C1142" s="102">
        <f>SUM(C1143:C1150)</f>
        <v>0</v>
      </c>
      <c r="D1142" s="102"/>
      <c r="E1142" s="102"/>
      <c r="G1142" s="211"/>
    </row>
    <row r="1143" customHeight="true" spans="1:7">
      <c r="A1143" s="176" t="s">
        <v>716</v>
      </c>
      <c r="B1143" s="203"/>
      <c r="C1143" s="205"/>
      <c r="D1143" s="104"/>
      <c r="E1143" s="104"/>
      <c r="G1143" s="211"/>
    </row>
    <row r="1144" customHeight="true" spans="1:7">
      <c r="A1144" s="176" t="s">
        <v>717</v>
      </c>
      <c r="B1144" s="203"/>
      <c r="C1144" s="205"/>
      <c r="D1144" s="104"/>
      <c r="E1144" s="104"/>
      <c r="G1144" s="211"/>
    </row>
    <row r="1145" customHeight="true" spans="1:7">
      <c r="A1145" s="176" t="s">
        <v>718</v>
      </c>
      <c r="B1145" s="203"/>
      <c r="C1145" s="205"/>
      <c r="D1145" s="104"/>
      <c r="E1145" s="104"/>
      <c r="G1145" s="211"/>
    </row>
    <row r="1146" customHeight="true" spans="1:7">
      <c r="A1146" s="176" t="s">
        <v>1005</v>
      </c>
      <c r="B1146" s="203"/>
      <c r="C1146" s="205"/>
      <c r="D1146" s="104"/>
      <c r="E1146" s="104"/>
      <c r="G1146" s="211"/>
    </row>
    <row r="1147" customHeight="true" spans="1:7">
      <c r="A1147" s="176" t="s">
        <v>1006</v>
      </c>
      <c r="B1147" s="203"/>
      <c r="C1147" s="205"/>
      <c r="D1147" s="104"/>
      <c r="E1147" s="104"/>
      <c r="G1147" s="211"/>
    </row>
    <row r="1148" customHeight="true" spans="1:7">
      <c r="A1148" s="176" t="s">
        <v>1007</v>
      </c>
      <c r="B1148" s="203"/>
      <c r="C1148" s="205"/>
      <c r="D1148" s="104"/>
      <c r="E1148" s="104"/>
      <c r="G1148" s="211"/>
    </row>
    <row r="1149" customHeight="true" spans="1:7">
      <c r="A1149" s="176" t="s">
        <v>735</v>
      </c>
      <c r="B1149" s="203"/>
      <c r="C1149" s="205"/>
      <c r="D1149" s="104"/>
      <c r="E1149" s="104"/>
      <c r="G1149" s="211"/>
    </row>
    <row r="1150" customHeight="true" spans="1:7">
      <c r="A1150" s="176" t="s">
        <v>1008</v>
      </c>
      <c r="B1150" s="203"/>
      <c r="C1150" s="205"/>
      <c r="D1150" s="104"/>
      <c r="E1150" s="104"/>
      <c r="G1150" s="211"/>
    </row>
    <row r="1151" customHeight="true" spans="1:7">
      <c r="A1151" s="228" t="s">
        <v>1009</v>
      </c>
      <c r="B1151" s="102">
        <f>SUM(B1152:B1165)</f>
        <v>27</v>
      </c>
      <c r="C1151" s="102">
        <f>SUM(C1152:C1165)</f>
        <v>32</v>
      </c>
      <c r="D1151" s="102"/>
      <c r="E1151" s="102"/>
      <c r="G1151" s="210"/>
    </row>
    <row r="1152" customHeight="true" spans="1:7">
      <c r="A1152" s="176" t="s">
        <v>716</v>
      </c>
      <c r="B1152" s="203"/>
      <c r="C1152" s="205"/>
      <c r="D1152" s="104"/>
      <c r="E1152" s="104"/>
      <c r="G1152" s="211"/>
    </row>
    <row r="1153" customHeight="true" spans="1:7">
      <c r="A1153" s="176" t="s">
        <v>717</v>
      </c>
      <c r="B1153" s="203"/>
      <c r="C1153" s="205"/>
      <c r="D1153" s="104"/>
      <c r="E1153" s="104"/>
      <c r="G1153" s="211"/>
    </row>
    <row r="1154" customHeight="true" spans="1:7">
      <c r="A1154" s="176" t="s">
        <v>718</v>
      </c>
      <c r="B1154" s="203"/>
      <c r="C1154" s="205"/>
      <c r="D1154" s="104"/>
      <c r="E1154" s="104"/>
      <c r="G1154" s="211"/>
    </row>
    <row r="1155" customHeight="true" spans="1:7">
      <c r="A1155" s="176" t="s">
        <v>1010</v>
      </c>
      <c r="B1155" s="203">
        <v>19</v>
      </c>
      <c r="C1155" s="205">
        <v>24</v>
      </c>
      <c r="D1155" s="104"/>
      <c r="E1155" s="104"/>
      <c r="G1155" s="210"/>
    </row>
    <row r="1156" customHeight="true" spans="1:7">
      <c r="A1156" s="176" t="s">
        <v>1011</v>
      </c>
      <c r="B1156" s="203"/>
      <c r="C1156" s="205"/>
      <c r="D1156" s="104"/>
      <c r="E1156" s="104"/>
      <c r="G1156" s="211"/>
    </row>
    <row r="1157" customHeight="true" spans="1:7">
      <c r="A1157" s="176" t="s">
        <v>1012</v>
      </c>
      <c r="B1157" s="203"/>
      <c r="C1157" s="205"/>
      <c r="D1157" s="104"/>
      <c r="E1157" s="104"/>
      <c r="G1157" s="211"/>
    </row>
    <row r="1158" customHeight="true" spans="1:7">
      <c r="A1158" s="176" t="s">
        <v>1013</v>
      </c>
      <c r="B1158" s="203"/>
      <c r="C1158" s="205"/>
      <c r="D1158" s="104"/>
      <c r="E1158" s="104"/>
      <c r="G1158" s="211"/>
    </row>
    <row r="1159" customHeight="true" spans="1:7">
      <c r="A1159" s="176" t="s">
        <v>1014</v>
      </c>
      <c r="B1159" s="203">
        <v>8</v>
      </c>
      <c r="C1159" s="205">
        <v>8</v>
      </c>
      <c r="D1159" s="104"/>
      <c r="E1159" s="104"/>
      <c r="G1159" s="210"/>
    </row>
    <row r="1160" customHeight="true" spans="1:7">
      <c r="A1160" s="176" t="s">
        <v>1015</v>
      </c>
      <c r="B1160" s="203"/>
      <c r="C1160" s="205"/>
      <c r="D1160" s="104"/>
      <c r="E1160" s="104"/>
      <c r="G1160" s="211"/>
    </row>
    <row r="1161" customHeight="true" spans="1:7">
      <c r="A1161" s="176" t="s">
        <v>1016</v>
      </c>
      <c r="B1161" s="203"/>
      <c r="C1161" s="205"/>
      <c r="D1161" s="104"/>
      <c r="E1161" s="104"/>
      <c r="G1161" s="211"/>
    </row>
    <row r="1162" customHeight="true" spans="1:7">
      <c r="A1162" s="176" t="s">
        <v>1017</v>
      </c>
      <c r="B1162" s="203"/>
      <c r="C1162" s="205"/>
      <c r="D1162" s="104"/>
      <c r="E1162" s="104"/>
      <c r="G1162" s="211"/>
    </row>
    <row r="1163" customHeight="true" spans="1:7">
      <c r="A1163" s="176" t="s">
        <v>1018</v>
      </c>
      <c r="B1163" s="203"/>
      <c r="C1163" s="205"/>
      <c r="D1163" s="104"/>
      <c r="E1163" s="104"/>
      <c r="G1163" s="211"/>
    </row>
    <row r="1164" customHeight="true" spans="1:7">
      <c r="A1164" s="176" t="s">
        <v>1019</v>
      </c>
      <c r="B1164" s="203"/>
      <c r="C1164" s="205"/>
      <c r="D1164" s="104"/>
      <c r="E1164" s="104"/>
      <c r="G1164" s="211"/>
    </row>
    <row r="1165" customHeight="true" spans="1:7">
      <c r="A1165" s="176" t="s">
        <v>1020</v>
      </c>
      <c r="B1165" s="203"/>
      <c r="C1165" s="205"/>
      <c r="D1165" s="104"/>
      <c r="E1165" s="104"/>
      <c r="G1165" s="211"/>
    </row>
    <row r="1166" customHeight="true" spans="1:7">
      <c r="A1166" s="228" t="s">
        <v>1021</v>
      </c>
      <c r="B1166" s="102"/>
      <c r="C1166" s="102">
        <v>2355</v>
      </c>
      <c r="D1166" s="102"/>
      <c r="E1166" s="102"/>
      <c r="G1166" s="210"/>
    </row>
    <row r="1167" customHeight="true" spans="1:7">
      <c r="A1167" s="170" t="s">
        <v>1022</v>
      </c>
      <c r="B1167" s="122">
        <f>B1168+B1177+B1181</f>
        <v>6833</v>
      </c>
      <c r="C1167" s="122">
        <f>C1168+C1177+C1181</f>
        <v>3250</v>
      </c>
      <c r="D1167" s="122"/>
      <c r="E1167" s="122"/>
      <c r="G1167" s="210"/>
    </row>
    <row r="1168" customHeight="true" spans="1:7">
      <c r="A1168" s="228" t="s">
        <v>1023</v>
      </c>
      <c r="B1168" s="102">
        <f>SUM(B1169:B1176)</f>
        <v>3061</v>
      </c>
      <c r="C1168" s="102">
        <f>SUM(C1169:C1176)</f>
        <v>65</v>
      </c>
      <c r="D1168" s="102"/>
      <c r="E1168" s="102"/>
      <c r="G1168" s="210"/>
    </row>
    <row r="1169" customHeight="true" spans="1:7">
      <c r="A1169" s="176" t="s">
        <v>1024</v>
      </c>
      <c r="B1169" s="203"/>
      <c r="C1169" s="205"/>
      <c r="D1169" s="104"/>
      <c r="E1169" s="104"/>
      <c r="G1169" s="211"/>
    </row>
    <row r="1170" customHeight="true" spans="1:7">
      <c r="A1170" s="176" t="s">
        <v>1025</v>
      </c>
      <c r="B1170" s="203"/>
      <c r="C1170" s="205"/>
      <c r="D1170" s="104"/>
      <c r="E1170" s="104"/>
      <c r="G1170" s="211"/>
    </row>
    <row r="1171" customHeight="true" spans="1:7">
      <c r="A1171" s="176" t="s">
        <v>1026</v>
      </c>
      <c r="B1171" s="203">
        <v>37</v>
      </c>
      <c r="C1171" s="205"/>
      <c r="D1171" s="104"/>
      <c r="E1171" s="104"/>
      <c r="G1171" s="211"/>
    </row>
    <row r="1172" customHeight="true" spans="1:7">
      <c r="A1172" s="176" t="s">
        <v>1027</v>
      </c>
      <c r="B1172" s="203"/>
      <c r="C1172" s="205"/>
      <c r="D1172" s="104"/>
      <c r="E1172" s="104"/>
      <c r="G1172" s="211"/>
    </row>
    <row r="1173" customHeight="true" spans="1:7">
      <c r="A1173" s="176" t="s">
        <v>1028</v>
      </c>
      <c r="B1173" s="203">
        <v>7</v>
      </c>
      <c r="C1173" s="205"/>
      <c r="D1173" s="104"/>
      <c r="E1173" s="104"/>
      <c r="G1173" s="211"/>
    </row>
    <row r="1174" customHeight="true" spans="1:7">
      <c r="A1174" s="176" t="s">
        <v>1029</v>
      </c>
      <c r="B1174" s="203"/>
      <c r="C1174" s="205"/>
      <c r="D1174" s="104"/>
      <c r="E1174" s="104"/>
      <c r="G1174" s="211"/>
    </row>
    <row r="1175" customHeight="true" spans="1:7">
      <c r="A1175" s="176" t="s">
        <v>1030</v>
      </c>
      <c r="B1175" s="203">
        <v>27</v>
      </c>
      <c r="C1175" s="205"/>
      <c r="D1175" s="104"/>
      <c r="E1175" s="104"/>
      <c r="G1175" s="211"/>
    </row>
    <row r="1176" customHeight="true" spans="1:7">
      <c r="A1176" s="176" t="s">
        <v>1031</v>
      </c>
      <c r="B1176" s="203">
        <v>2990</v>
      </c>
      <c r="C1176" s="205">
        <v>65</v>
      </c>
      <c r="D1176" s="104"/>
      <c r="E1176" s="104"/>
      <c r="G1176" s="210"/>
    </row>
    <row r="1177" customHeight="true" spans="1:7">
      <c r="A1177" s="228" t="s">
        <v>1032</v>
      </c>
      <c r="B1177" s="102">
        <f>SUM(B1178:B1180)</f>
        <v>3208</v>
      </c>
      <c r="C1177" s="102">
        <f>SUM(C1178:C1180)</f>
        <v>3185</v>
      </c>
      <c r="D1177" s="102"/>
      <c r="E1177" s="102"/>
      <c r="G1177" s="210"/>
    </row>
    <row r="1178" customHeight="true" spans="1:7">
      <c r="A1178" s="176" t="s">
        <v>1033</v>
      </c>
      <c r="B1178" s="203">
        <v>3208</v>
      </c>
      <c r="C1178" s="205">
        <v>3185</v>
      </c>
      <c r="D1178" s="104"/>
      <c r="E1178" s="104"/>
      <c r="G1178" s="210"/>
    </row>
    <row r="1179" customHeight="true" spans="1:7">
      <c r="A1179" s="176" t="s">
        <v>1034</v>
      </c>
      <c r="B1179" s="203"/>
      <c r="C1179" s="205"/>
      <c r="D1179" s="104"/>
      <c r="E1179" s="104"/>
      <c r="G1179" s="211"/>
    </row>
    <row r="1180" customHeight="true" spans="1:7">
      <c r="A1180" s="176" t="s">
        <v>1035</v>
      </c>
      <c r="B1180" s="203"/>
      <c r="C1180" s="205"/>
      <c r="D1180" s="104"/>
      <c r="E1180" s="104"/>
      <c r="G1180" s="211"/>
    </row>
    <row r="1181" customHeight="true" spans="1:7">
      <c r="A1181" s="228" t="s">
        <v>1036</v>
      </c>
      <c r="B1181" s="102">
        <f>SUM(B1182:B1184)</f>
        <v>564</v>
      </c>
      <c r="C1181" s="102">
        <f>SUM(C1182:C1184)</f>
        <v>0</v>
      </c>
      <c r="D1181" s="102"/>
      <c r="E1181" s="102"/>
      <c r="G1181" s="211"/>
    </row>
    <row r="1182" customHeight="true" spans="1:7">
      <c r="A1182" s="176" t="s">
        <v>1037</v>
      </c>
      <c r="B1182" s="203"/>
      <c r="C1182" s="205"/>
      <c r="D1182" s="104"/>
      <c r="E1182" s="104"/>
      <c r="G1182" s="211"/>
    </row>
    <row r="1183" customHeight="true" spans="1:7">
      <c r="A1183" s="176" t="s">
        <v>1038</v>
      </c>
      <c r="B1183" s="203"/>
      <c r="C1183" s="205"/>
      <c r="D1183" s="104"/>
      <c r="E1183" s="104"/>
      <c r="G1183" s="211"/>
    </row>
    <row r="1184" customHeight="true" spans="1:7">
      <c r="A1184" s="176" t="s">
        <v>1039</v>
      </c>
      <c r="B1184" s="203">
        <v>564</v>
      </c>
      <c r="C1184" s="205"/>
      <c r="D1184" s="104"/>
      <c r="E1184" s="104"/>
      <c r="G1184" s="211"/>
    </row>
    <row r="1185" customHeight="true" spans="1:7">
      <c r="A1185" s="170" t="s">
        <v>1040</v>
      </c>
      <c r="B1185" s="122">
        <f>B1186+B1201+B1215+B1220+B1226</f>
        <v>0</v>
      </c>
      <c r="C1185" s="122">
        <f>C1186+C1201+C1215+C1220+C1226</f>
        <v>0</v>
      </c>
      <c r="D1185" s="122"/>
      <c r="E1185" s="122"/>
      <c r="G1185" s="211"/>
    </row>
    <row r="1186" customHeight="true" spans="1:7">
      <c r="A1186" s="228" t="s">
        <v>1041</v>
      </c>
      <c r="B1186" s="102">
        <f>SUM(B1187:B1200)</f>
        <v>0</v>
      </c>
      <c r="C1186" s="102">
        <f>SUM(C1187:C1200)</f>
        <v>0</v>
      </c>
      <c r="D1186" s="102"/>
      <c r="E1186" s="102"/>
      <c r="G1186" s="211"/>
    </row>
    <row r="1187" customHeight="true" spans="1:7">
      <c r="A1187" s="176" t="s">
        <v>716</v>
      </c>
      <c r="B1187" s="203"/>
      <c r="C1187" s="205"/>
      <c r="D1187" s="104"/>
      <c r="E1187" s="104"/>
      <c r="G1187" s="211"/>
    </row>
    <row r="1188" customHeight="true" spans="1:7">
      <c r="A1188" s="176" t="s">
        <v>717</v>
      </c>
      <c r="B1188" s="203"/>
      <c r="C1188" s="205"/>
      <c r="D1188" s="104"/>
      <c r="E1188" s="104"/>
      <c r="G1188" s="211"/>
    </row>
    <row r="1189" customHeight="true" spans="1:7">
      <c r="A1189" s="176" t="s">
        <v>718</v>
      </c>
      <c r="B1189" s="203"/>
      <c r="C1189" s="205"/>
      <c r="D1189" s="104"/>
      <c r="E1189" s="104"/>
      <c r="G1189" s="211"/>
    </row>
    <row r="1190" customHeight="true" spans="1:7">
      <c r="A1190" s="176" t="s">
        <v>1042</v>
      </c>
      <c r="B1190" s="203"/>
      <c r="C1190" s="205"/>
      <c r="D1190" s="104"/>
      <c r="E1190" s="104"/>
      <c r="G1190" s="211"/>
    </row>
    <row r="1191" customHeight="true" spans="1:7">
      <c r="A1191" s="176" t="s">
        <v>1043</v>
      </c>
      <c r="B1191" s="203"/>
      <c r="C1191" s="205"/>
      <c r="D1191" s="104"/>
      <c r="E1191" s="104"/>
      <c r="G1191" s="211"/>
    </row>
    <row r="1192" customHeight="true" spans="1:7">
      <c r="A1192" s="176" t="s">
        <v>1044</v>
      </c>
      <c r="B1192" s="203"/>
      <c r="C1192" s="205"/>
      <c r="D1192" s="104"/>
      <c r="E1192" s="104"/>
      <c r="G1192" s="211"/>
    </row>
    <row r="1193" customHeight="true" spans="1:7">
      <c r="A1193" s="176" t="s">
        <v>1045</v>
      </c>
      <c r="B1193" s="203"/>
      <c r="C1193" s="205"/>
      <c r="D1193" s="104"/>
      <c r="E1193" s="104"/>
      <c r="G1193" s="211"/>
    </row>
    <row r="1194" customHeight="true" spans="1:7">
      <c r="A1194" s="176" t="s">
        <v>1046</v>
      </c>
      <c r="B1194" s="203"/>
      <c r="C1194" s="205"/>
      <c r="D1194" s="104"/>
      <c r="E1194" s="104"/>
      <c r="G1194" s="211"/>
    </row>
    <row r="1195" customHeight="true" spans="1:7">
      <c r="A1195" s="176" t="s">
        <v>1047</v>
      </c>
      <c r="B1195" s="203"/>
      <c r="C1195" s="205"/>
      <c r="D1195" s="104"/>
      <c r="E1195" s="104"/>
      <c r="G1195" s="211"/>
    </row>
    <row r="1196" customHeight="true" spans="1:7">
      <c r="A1196" s="176" t="s">
        <v>1048</v>
      </c>
      <c r="B1196" s="203"/>
      <c r="C1196" s="205"/>
      <c r="D1196" s="104"/>
      <c r="E1196" s="104"/>
      <c r="G1196" s="211"/>
    </row>
    <row r="1197" customHeight="true" spans="1:7">
      <c r="A1197" s="176" t="s">
        <v>1049</v>
      </c>
      <c r="B1197" s="203"/>
      <c r="C1197" s="205"/>
      <c r="D1197" s="104"/>
      <c r="E1197" s="104"/>
      <c r="G1197" s="211"/>
    </row>
    <row r="1198" customHeight="true" spans="1:7">
      <c r="A1198" s="176" t="s">
        <v>1050</v>
      </c>
      <c r="B1198" s="203"/>
      <c r="C1198" s="205"/>
      <c r="D1198" s="104"/>
      <c r="E1198" s="104"/>
      <c r="G1198" s="211"/>
    </row>
    <row r="1199" customHeight="true" spans="1:7">
      <c r="A1199" s="176" t="s">
        <v>735</v>
      </c>
      <c r="B1199" s="203"/>
      <c r="C1199" s="205"/>
      <c r="D1199" s="104"/>
      <c r="E1199" s="104"/>
      <c r="G1199" s="211"/>
    </row>
    <row r="1200" customHeight="true" spans="1:7">
      <c r="A1200" s="176" t="s">
        <v>1051</v>
      </c>
      <c r="B1200" s="203"/>
      <c r="C1200" s="205"/>
      <c r="D1200" s="104"/>
      <c r="E1200" s="104"/>
      <c r="G1200" s="211"/>
    </row>
    <row r="1201" customHeight="true" spans="1:7">
      <c r="A1201" s="228" t="s">
        <v>1052</v>
      </c>
      <c r="B1201" s="102">
        <f>SUM(B1202:B1214)</f>
        <v>0</v>
      </c>
      <c r="C1201" s="102">
        <f>SUM(C1202:C1214)</f>
        <v>0</v>
      </c>
      <c r="D1201" s="102"/>
      <c r="E1201" s="102"/>
      <c r="G1201" s="211"/>
    </row>
    <row r="1202" customHeight="true" spans="1:7">
      <c r="A1202" s="176" t="s">
        <v>716</v>
      </c>
      <c r="B1202" s="203"/>
      <c r="C1202" s="205"/>
      <c r="D1202" s="104"/>
      <c r="E1202" s="104"/>
      <c r="G1202" s="211"/>
    </row>
    <row r="1203" customHeight="true" spans="1:7">
      <c r="A1203" s="176" t="s">
        <v>717</v>
      </c>
      <c r="B1203" s="203"/>
      <c r="C1203" s="205"/>
      <c r="D1203" s="104"/>
      <c r="E1203" s="104"/>
      <c r="G1203" s="211"/>
    </row>
    <row r="1204" customHeight="true" spans="1:7">
      <c r="A1204" s="176" t="s">
        <v>718</v>
      </c>
      <c r="B1204" s="203"/>
      <c r="C1204" s="205"/>
      <c r="D1204" s="104"/>
      <c r="E1204" s="104"/>
      <c r="G1204" s="211"/>
    </row>
    <row r="1205" customHeight="true" spans="1:7">
      <c r="A1205" s="176" t="s">
        <v>1053</v>
      </c>
      <c r="B1205" s="203"/>
      <c r="C1205" s="205"/>
      <c r="D1205" s="104"/>
      <c r="E1205" s="104"/>
      <c r="G1205" s="211"/>
    </row>
    <row r="1206" customHeight="true" spans="1:7">
      <c r="A1206" s="176" t="s">
        <v>1054</v>
      </c>
      <c r="B1206" s="203"/>
      <c r="C1206" s="205"/>
      <c r="D1206" s="104"/>
      <c r="E1206" s="104"/>
      <c r="G1206" s="211"/>
    </row>
    <row r="1207" customHeight="true" spans="1:7">
      <c r="A1207" s="176" t="s">
        <v>1055</v>
      </c>
      <c r="B1207" s="203"/>
      <c r="C1207" s="205"/>
      <c r="D1207" s="104"/>
      <c r="E1207" s="104"/>
      <c r="G1207" s="211"/>
    </row>
    <row r="1208" customHeight="true" spans="1:7">
      <c r="A1208" s="176" t="s">
        <v>1056</v>
      </c>
      <c r="B1208" s="203"/>
      <c r="C1208" s="205"/>
      <c r="D1208" s="104"/>
      <c r="E1208" s="104"/>
      <c r="G1208" s="211"/>
    </row>
    <row r="1209" customHeight="true" spans="1:7">
      <c r="A1209" s="176" t="s">
        <v>1057</v>
      </c>
      <c r="B1209" s="203"/>
      <c r="C1209" s="205"/>
      <c r="D1209" s="104"/>
      <c r="E1209" s="104"/>
      <c r="G1209" s="211"/>
    </row>
    <row r="1210" customHeight="true" spans="1:7">
      <c r="A1210" s="176" t="s">
        <v>1058</v>
      </c>
      <c r="B1210" s="203"/>
      <c r="C1210" s="205"/>
      <c r="D1210" s="104"/>
      <c r="E1210" s="104"/>
      <c r="G1210" s="211"/>
    </row>
    <row r="1211" customHeight="true" spans="1:7">
      <c r="A1211" s="176" t="s">
        <v>1059</v>
      </c>
      <c r="B1211" s="203"/>
      <c r="C1211" s="205"/>
      <c r="D1211" s="104"/>
      <c r="E1211" s="104"/>
      <c r="G1211" s="211"/>
    </row>
    <row r="1212" customHeight="true" spans="1:7">
      <c r="A1212" s="176" t="s">
        <v>1060</v>
      </c>
      <c r="B1212" s="203"/>
      <c r="C1212" s="205"/>
      <c r="D1212" s="104"/>
      <c r="E1212" s="104"/>
      <c r="G1212" s="211"/>
    </row>
    <row r="1213" customHeight="true" spans="1:7">
      <c r="A1213" s="176" t="s">
        <v>735</v>
      </c>
      <c r="B1213" s="203"/>
      <c r="C1213" s="205"/>
      <c r="D1213" s="104"/>
      <c r="E1213" s="104"/>
      <c r="G1213" s="211"/>
    </row>
    <row r="1214" customHeight="true" spans="1:7">
      <c r="A1214" s="176" t="s">
        <v>1061</v>
      </c>
      <c r="B1214" s="203"/>
      <c r="C1214" s="205"/>
      <c r="D1214" s="104"/>
      <c r="E1214" s="104"/>
      <c r="G1214" s="211"/>
    </row>
    <row r="1215" customHeight="true" spans="1:7">
      <c r="A1215" s="228" t="s">
        <v>1062</v>
      </c>
      <c r="B1215" s="102">
        <f>SUM(B1216:B1219)</f>
        <v>0</v>
      </c>
      <c r="C1215" s="102">
        <f>SUM(C1216:C1219)</f>
        <v>0</v>
      </c>
      <c r="D1215" s="102"/>
      <c r="E1215" s="102"/>
      <c r="G1215" s="211"/>
    </row>
    <row r="1216" customHeight="true" spans="1:7">
      <c r="A1216" s="176" t="s">
        <v>1063</v>
      </c>
      <c r="B1216" s="203"/>
      <c r="C1216" s="205"/>
      <c r="D1216" s="104"/>
      <c r="E1216" s="104"/>
      <c r="G1216" s="211"/>
    </row>
    <row r="1217" customHeight="true" spans="1:7">
      <c r="A1217" s="176" t="s">
        <v>1064</v>
      </c>
      <c r="B1217" s="203"/>
      <c r="C1217" s="205"/>
      <c r="D1217" s="104"/>
      <c r="E1217" s="104"/>
      <c r="G1217" s="211"/>
    </row>
    <row r="1218" customHeight="true" spans="1:7">
      <c r="A1218" s="176" t="s">
        <v>1065</v>
      </c>
      <c r="B1218" s="203"/>
      <c r="C1218" s="205"/>
      <c r="D1218" s="104"/>
      <c r="E1218" s="104"/>
      <c r="G1218" s="211"/>
    </row>
    <row r="1219" customHeight="true" spans="1:7">
      <c r="A1219" s="176" t="s">
        <v>1066</v>
      </c>
      <c r="B1219" s="203"/>
      <c r="C1219" s="205"/>
      <c r="D1219" s="104"/>
      <c r="E1219" s="104"/>
      <c r="G1219" s="211"/>
    </row>
    <row r="1220" customHeight="true" spans="1:7">
      <c r="A1220" s="228" t="s">
        <v>1067</v>
      </c>
      <c r="B1220" s="102">
        <f>SUM(B1221:B1225)</f>
        <v>0</v>
      </c>
      <c r="C1220" s="102">
        <f>SUM(C1221:C1225)</f>
        <v>0</v>
      </c>
      <c r="D1220" s="102"/>
      <c r="E1220" s="102"/>
      <c r="G1220" s="211"/>
    </row>
    <row r="1221" customHeight="true" spans="1:7">
      <c r="A1221" s="176" t="s">
        <v>1068</v>
      </c>
      <c r="B1221" s="203"/>
      <c r="C1221" s="205"/>
      <c r="D1221" s="104"/>
      <c r="E1221" s="104"/>
      <c r="G1221" s="211"/>
    </row>
    <row r="1222" customHeight="true" spans="1:7">
      <c r="A1222" s="176" t="s">
        <v>1069</v>
      </c>
      <c r="B1222" s="203"/>
      <c r="C1222" s="205"/>
      <c r="D1222" s="104"/>
      <c r="E1222" s="104"/>
      <c r="G1222" s="211"/>
    </row>
    <row r="1223" customHeight="true" spans="1:7">
      <c r="A1223" s="176" t="s">
        <v>1070</v>
      </c>
      <c r="B1223" s="203"/>
      <c r="C1223" s="205"/>
      <c r="D1223" s="104"/>
      <c r="E1223" s="104"/>
      <c r="G1223" s="211"/>
    </row>
    <row r="1224" customHeight="true" spans="1:7">
      <c r="A1224" s="176" t="s">
        <v>1071</v>
      </c>
      <c r="B1224" s="203"/>
      <c r="C1224" s="205"/>
      <c r="D1224" s="104"/>
      <c r="E1224" s="104"/>
      <c r="G1224" s="211"/>
    </row>
    <row r="1225" customHeight="true" spans="1:7">
      <c r="A1225" s="176" t="s">
        <v>1072</v>
      </c>
      <c r="B1225" s="203"/>
      <c r="C1225" s="205"/>
      <c r="D1225" s="104"/>
      <c r="E1225" s="104"/>
      <c r="G1225" s="211"/>
    </row>
    <row r="1226" customHeight="true" spans="1:7">
      <c r="A1226" s="228" t="s">
        <v>1073</v>
      </c>
      <c r="B1226" s="102">
        <f>SUM(B1227:B1237)</f>
        <v>0</v>
      </c>
      <c r="C1226" s="102">
        <f>SUM(C1227:C1237)</f>
        <v>0</v>
      </c>
      <c r="D1226" s="102"/>
      <c r="E1226" s="102"/>
      <c r="G1226" s="211"/>
    </row>
    <row r="1227" customHeight="true" spans="1:7">
      <c r="A1227" s="176" t="s">
        <v>1074</v>
      </c>
      <c r="B1227" s="203"/>
      <c r="C1227" s="205"/>
      <c r="D1227" s="104"/>
      <c r="E1227" s="104"/>
      <c r="G1227" s="211"/>
    </row>
    <row r="1228" customHeight="true" spans="1:7">
      <c r="A1228" s="176" t="s">
        <v>1075</v>
      </c>
      <c r="B1228" s="203"/>
      <c r="C1228" s="205"/>
      <c r="D1228" s="104"/>
      <c r="E1228" s="104"/>
      <c r="G1228" s="211"/>
    </row>
    <row r="1229" customHeight="true" spans="1:7">
      <c r="A1229" s="176" t="s">
        <v>1076</v>
      </c>
      <c r="B1229" s="203"/>
      <c r="C1229" s="205"/>
      <c r="D1229" s="104"/>
      <c r="E1229" s="104"/>
      <c r="G1229" s="211"/>
    </row>
    <row r="1230" customHeight="true" spans="1:7">
      <c r="A1230" s="176" t="s">
        <v>1077</v>
      </c>
      <c r="B1230" s="203"/>
      <c r="C1230" s="205"/>
      <c r="D1230" s="104"/>
      <c r="E1230" s="104"/>
      <c r="G1230" s="211"/>
    </row>
    <row r="1231" customHeight="true" spans="1:7">
      <c r="A1231" s="176" t="s">
        <v>1078</v>
      </c>
      <c r="B1231" s="203"/>
      <c r="C1231" s="205"/>
      <c r="D1231" s="104"/>
      <c r="E1231" s="104"/>
      <c r="G1231" s="211"/>
    </row>
    <row r="1232" customHeight="true" spans="1:7">
      <c r="A1232" s="176" t="s">
        <v>1079</v>
      </c>
      <c r="B1232" s="203"/>
      <c r="C1232" s="205"/>
      <c r="D1232" s="104"/>
      <c r="E1232" s="104"/>
      <c r="G1232" s="211"/>
    </row>
    <row r="1233" customHeight="true" spans="1:7">
      <c r="A1233" s="176" t="s">
        <v>1080</v>
      </c>
      <c r="B1233" s="203"/>
      <c r="C1233" s="205"/>
      <c r="D1233" s="104"/>
      <c r="E1233" s="104"/>
      <c r="G1233" s="211"/>
    </row>
    <row r="1234" customHeight="true" spans="1:7">
      <c r="A1234" s="176" t="s">
        <v>1081</v>
      </c>
      <c r="B1234" s="203"/>
      <c r="C1234" s="205"/>
      <c r="D1234" s="104"/>
      <c r="E1234" s="104"/>
      <c r="G1234" s="211"/>
    </row>
    <row r="1235" customHeight="true" spans="1:7">
      <c r="A1235" s="176" t="s">
        <v>1082</v>
      </c>
      <c r="B1235" s="203"/>
      <c r="C1235" s="205"/>
      <c r="D1235" s="104"/>
      <c r="E1235" s="104"/>
      <c r="G1235" s="211"/>
    </row>
    <row r="1236" customHeight="true" spans="1:7">
      <c r="A1236" s="176" t="s">
        <v>1083</v>
      </c>
      <c r="B1236" s="203"/>
      <c r="C1236" s="205"/>
      <c r="D1236" s="104"/>
      <c r="E1236" s="104"/>
      <c r="G1236" s="211"/>
    </row>
    <row r="1237" customHeight="true" spans="1:7">
      <c r="A1237" s="176" t="s">
        <v>1084</v>
      </c>
      <c r="B1237" s="203"/>
      <c r="C1237" s="205"/>
      <c r="D1237" s="104"/>
      <c r="E1237" s="104"/>
      <c r="G1237" s="211"/>
    </row>
    <row r="1238" customHeight="true" spans="1:7">
      <c r="A1238" s="181" t="s">
        <v>1085</v>
      </c>
      <c r="B1238" s="122">
        <f>B1239+B1251+B1257+B1263+B1271+B1284+B1288</f>
        <v>1613</v>
      </c>
      <c r="C1238" s="122">
        <f>C1239+C1251+C1257+C1263+C1271+C1284+C1288</f>
        <v>1029</v>
      </c>
      <c r="D1238" s="122"/>
      <c r="E1238" s="122"/>
      <c r="G1238" s="210"/>
    </row>
    <row r="1239" customHeight="true" spans="1:7">
      <c r="A1239" s="227" t="s">
        <v>1086</v>
      </c>
      <c r="B1239" s="102">
        <f>SUM(B1240:B1250)</f>
        <v>788</v>
      </c>
      <c r="C1239" s="102">
        <f>SUM(C1240:C1250)</f>
        <v>753</v>
      </c>
      <c r="D1239" s="102"/>
      <c r="E1239" s="102"/>
      <c r="G1239" s="210"/>
    </row>
    <row r="1240" customHeight="true" spans="1:7">
      <c r="A1240" s="180" t="s">
        <v>1087</v>
      </c>
      <c r="B1240" s="203">
        <v>163</v>
      </c>
      <c r="C1240" s="205">
        <v>147</v>
      </c>
      <c r="D1240" s="104"/>
      <c r="E1240" s="104"/>
      <c r="G1240" s="210"/>
    </row>
    <row r="1241" customHeight="true" spans="1:7">
      <c r="A1241" s="180" t="s">
        <v>1088</v>
      </c>
      <c r="B1241" s="203"/>
      <c r="C1241" s="205"/>
      <c r="D1241" s="104"/>
      <c r="E1241" s="104"/>
      <c r="G1241" s="211"/>
    </row>
    <row r="1242" customHeight="true" spans="1:7">
      <c r="A1242" s="180" t="s">
        <v>1089</v>
      </c>
      <c r="B1242" s="203">
        <v>10</v>
      </c>
      <c r="C1242" s="205">
        <v>12</v>
      </c>
      <c r="D1242" s="104"/>
      <c r="E1242" s="104"/>
      <c r="G1242" s="210"/>
    </row>
    <row r="1243" customHeight="true" spans="1:7">
      <c r="A1243" s="180" t="s">
        <v>1090</v>
      </c>
      <c r="B1243" s="203"/>
      <c r="C1243" s="205"/>
      <c r="D1243" s="104"/>
      <c r="E1243" s="104"/>
      <c r="G1243" s="211"/>
    </row>
    <row r="1244" customHeight="true" spans="1:7">
      <c r="A1244" s="180" t="s">
        <v>1091</v>
      </c>
      <c r="B1244" s="203"/>
      <c r="C1244" s="205"/>
      <c r="D1244" s="104"/>
      <c r="E1244" s="104"/>
      <c r="G1244" s="211"/>
    </row>
    <row r="1245" customHeight="true" spans="1:7">
      <c r="A1245" s="180" t="s">
        <v>1092</v>
      </c>
      <c r="B1245" s="203"/>
      <c r="C1245" s="205"/>
      <c r="D1245" s="104"/>
      <c r="E1245" s="104"/>
      <c r="G1245" s="211"/>
    </row>
    <row r="1246" customHeight="true" spans="1:7">
      <c r="A1246" s="180" t="s">
        <v>1093</v>
      </c>
      <c r="B1246" s="203"/>
      <c r="C1246" s="205"/>
      <c r="D1246" s="104"/>
      <c r="E1246" s="104"/>
      <c r="G1246" s="211"/>
    </row>
    <row r="1247" customHeight="true" spans="1:7">
      <c r="A1247" s="180" t="s">
        <v>1094</v>
      </c>
      <c r="B1247" s="203"/>
      <c r="C1247" s="205"/>
      <c r="D1247" s="104"/>
      <c r="E1247" s="104"/>
      <c r="G1247" s="211"/>
    </row>
    <row r="1248" customHeight="true" spans="1:7">
      <c r="A1248" s="180" t="s">
        <v>1095</v>
      </c>
      <c r="B1248" s="203"/>
      <c r="C1248" s="205"/>
      <c r="D1248" s="104"/>
      <c r="E1248" s="104"/>
      <c r="G1248" s="211"/>
    </row>
    <row r="1249" customHeight="true" spans="1:7">
      <c r="A1249" s="180" t="s">
        <v>1096</v>
      </c>
      <c r="B1249" s="203"/>
      <c r="C1249" s="205"/>
      <c r="D1249" s="104"/>
      <c r="E1249" s="104"/>
      <c r="G1249" s="211"/>
    </row>
    <row r="1250" customHeight="true" spans="1:7">
      <c r="A1250" s="180" t="s">
        <v>1097</v>
      </c>
      <c r="B1250" s="203">
        <v>615</v>
      </c>
      <c r="C1250" s="205">
        <v>594</v>
      </c>
      <c r="D1250" s="104"/>
      <c r="E1250" s="104"/>
      <c r="G1250" s="210"/>
    </row>
    <row r="1251" customHeight="true" spans="1:7">
      <c r="A1251" s="227" t="s">
        <v>1098</v>
      </c>
      <c r="B1251" s="102">
        <f>SUM(B1252:B1256)</f>
        <v>179</v>
      </c>
      <c r="C1251" s="102">
        <f>SUM(C1252:C1256)</f>
        <v>0</v>
      </c>
      <c r="D1251" s="102"/>
      <c r="E1251" s="102"/>
      <c r="G1251" s="211"/>
    </row>
    <row r="1252" customHeight="true" spans="1:7">
      <c r="A1252" s="180" t="s">
        <v>1087</v>
      </c>
      <c r="B1252" s="203">
        <v>179</v>
      </c>
      <c r="C1252" s="205"/>
      <c r="D1252" s="104"/>
      <c r="E1252" s="104"/>
      <c r="G1252" s="211"/>
    </row>
    <row r="1253" customHeight="true" spans="1:7">
      <c r="A1253" s="180" t="s">
        <v>1099</v>
      </c>
      <c r="B1253" s="203"/>
      <c r="C1253" s="205"/>
      <c r="D1253" s="104"/>
      <c r="E1253" s="104"/>
      <c r="G1253" s="211"/>
    </row>
    <row r="1254" customHeight="true" spans="1:7">
      <c r="A1254" s="180" t="s">
        <v>1089</v>
      </c>
      <c r="B1254" s="203"/>
      <c r="C1254" s="205"/>
      <c r="D1254" s="104"/>
      <c r="E1254" s="104"/>
      <c r="G1254" s="211"/>
    </row>
    <row r="1255" customHeight="true" spans="1:7">
      <c r="A1255" s="180" t="s">
        <v>1100</v>
      </c>
      <c r="B1255" s="203"/>
      <c r="C1255" s="205"/>
      <c r="D1255" s="104"/>
      <c r="E1255" s="104"/>
      <c r="G1255" s="211"/>
    </row>
    <row r="1256" customHeight="true" spans="1:7">
      <c r="A1256" s="180" t="s">
        <v>1101</v>
      </c>
      <c r="B1256" s="203"/>
      <c r="C1256" s="205"/>
      <c r="D1256" s="104"/>
      <c r="E1256" s="104"/>
      <c r="G1256" s="211"/>
    </row>
    <row r="1257" customHeight="true" spans="1:7">
      <c r="A1257" s="227" t="s">
        <v>1102</v>
      </c>
      <c r="B1257" s="102">
        <f>SUM(B1258:B1262)</f>
        <v>0</v>
      </c>
      <c r="C1257" s="102">
        <f>SUM(C1258:C1262)</f>
        <v>0</v>
      </c>
      <c r="D1257" s="102"/>
      <c r="E1257" s="102"/>
      <c r="G1257" s="211"/>
    </row>
    <row r="1258" customHeight="true" spans="1:7">
      <c r="A1258" s="180" t="s">
        <v>1087</v>
      </c>
      <c r="B1258" s="203"/>
      <c r="C1258" s="205"/>
      <c r="D1258" s="104"/>
      <c r="E1258" s="104"/>
      <c r="G1258" s="211"/>
    </row>
    <row r="1259" customHeight="true" spans="1:7">
      <c r="A1259" s="180" t="s">
        <v>1088</v>
      </c>
      <c r="B1259" s="203"/>
      <c r="C1259" s="205"/>
      <c r="D1259" s="104"/>
      <c r="E1259" s="104"/>
      <c r="G1259" s="211"/>
    </row>
    <row r="1260" customHeight="true" spans="1:7">
      <c r="A1260" s="180" t="s">
        <v>1089</v>
      </c>
      <c r="B1260" s="203"/>
      <c r="C1260" s="205"/>
      <c r="D1260" s="104"/>
      <c r="E1260" s="104"/>
      <c r="G1260" s="211"/>
    </row>
    <row r="1261" customHeight="true" spans="1:7">
      <c r="A1261" s="180" t="s">
        <v>1103</v>
      </c>
      <c r="B1261" s="203"/>
      <c r="C1261" s="205"/>
      <c r="D1261" s="104"/>
      <c r="E1261" s="104"/>
      <c r="G1261" s="211"/>
    </row>
    <row r="1262" customHeight="true" spans="1:7">
      <c r="A1262" s="180" t="s">
        <v>1104</v>
      </c>
      <c r="B1262" s="203"/>
      <c r="C1262" s="205"/>
      <c r="D1262" s="104"/>
      <c r="E1262" s="104"/>
      <c r="G1262" s="211"/>
    </row>
    <row r="1263" customHeight="true" spans="1:7">
      <c r="A1263" s="227" t="s">
        <v>1105</v>
      </c>
      <c r="B1263" s="102">
        <f>SUM(B1264:B1270)</f>
        <v>0</v>
      </c>
      <c r="C1263" s="102">
        <f>SUM(C1264:C1270)</f>
        <v>0</v>
      </c>
      <c r="D1263" s="102"/>
      <c r="E1263" s="102"/>
      <c r="G1263" s="211"/>
    </row>
    <row r="1264" customHeight="true" spans="1:7">
      <c r="A1264" s="180" t="s">
        <v>1087</v>
      </c>
      <c r="B1264" s="203"/>
      <c r="C1264" s="205"/>
      <c r="D1264" s="104"/>
      <c r="E1264" s="104"/>
      <c r="G1264" s="211"/>
    </row>
    <row r="1265" customHeight="true" spans="1:7">
      <c r="A1265" s="180" t="s">
        <v>1088</v>
      </c>
      <c r="B1265" s="203"/>
      <c r="C1265" s="205"/>
      <c r="D1265" s="104"/>
      <c r="E1265" s="104"/>
      <c r="G1265" s="211"/>
    </row>
    <row r="1266" customHeight="true" spans="1:7">
      <c r="A1266" s="180" t="s">
        <v>1089</v>
      </c>
      <c r="B1266" s="203"/>
      <c r="C1266" s="205"/>
      <c r="D1266" s="104"/>
      <c r="E1266" s="104"/>
      <c r="G1266" s="211"/>
    </row>
    <row r="1267" customHeight="true" spans="1:7">
      <c r="A1267" s="180" t="s">
        <v>1106</v>
      </c>
      <c r="B1267" s="203"/>
      <c r="C1267" s="205"/>
      <c r="D1267" s="104"/>
      <c r="E1267" s="104"/>
      <c r="G1267" s="211"/>
    </row>
    <row r="1268" customHeight="true" spans="1:7">
      <c r="A1268" s="180" t="s">
        <v>1107</v>
      </c>
      <c r="B1268" s="203"/>
      <c r="C1268" s="205"/>
      <c r="D1268" s="104"/>
      <c r="E1268" s="104"/>
      <c r="G1268" s="211"/>
    </row>
    <row r="1269" customHeight="true" spans="1:7">
      <c r="A1269" s="180" t="s">
        <v>1096</v>
      </c>
      <c r="B1269" s="203"/>
      <c r="C1269" s="205"/>
      <c r="D1269" s="104"/>
      <c r="E1269" s="104"/>
      <c r="G1269" s="211"/>
    </row>
    <row r="1270" customHeight="true" spans="1:7">
      <c r="A1270" s="180" t="s">
        <v>1108</v>
      </c>
      <c r="B1270" s="203"/>
      <c r="C1270" s="205"/>
      <c r="D1270" s="104"/>
      <c r="E1270" s="104"/>
      <c r="G1270" s="211"/>
    </row>
    <row r="1271" customHeight="true" spans="1:7">
      <c r="A1271" s="227" t="s">
        <v>1109</v>
      </c>
      <c r="B1271" s="102">
        <f>SUM(B1272:B1283)</f>
        <v>79</v>
      </c>
      <c r="C1271" s="102">
        <f>SUM(C1272:C1283)</f>
        <v>66</v>
      </c>
      <c r="D1271" s="102"/>
      <c r="E1271" s="102"/>
      <c r="G1271" s="210"/>
    </row>
    <row r="1272" customHeight="true" spans="1:7">
      <c r="A1272" s="180" t="s">
        <v>1087</v>
      </c>
      <c r="B1272" s="203">
        <v>49</v>
      </c>
      <c r="C1272" s="205">
        <v>50</v>
      </c>
      <c r="D1272" s="104"/>
      <c r="E1272" s="104"/>
      <c r="G1272" s="210"/>
    </row>
    <row r="1273" customHeight="true" spans="1:7">
      <c r="A1273" s="180" t="s">
        <v>1088</v>
      </c>
      <c r="B1273" s="203"/>
      <c r="C1273" s="205"/>
      <c r="D1273" s="104"/>
      <c r="E1273" s="104"/>
      <c r="G1273" s="211"/>
    </row>
    <row r="1274" customHeight="true" spans="1:7">
      <c r="A1274" s="180" t="s">
        <v>1089</v>
      </c>
      <c r="B1274" s="203"/>
      <c r="C1274" s="205"/>
      <c r="D1274" s="104"/>
      <c r="E1274" s="104"/>
      <c r="G1274" s="211"/>
    </row>
    <row r="1275" customHeight="true" spans="1:7">
      <c r="A1275" s="180" t="s">
        <v>1110</v>
      </c>
      <c r="B1275" s="203">
        <v>12</v>
      </c>
      <c r="C1275" s="205"/>
      <c r="D1275" s="104"/>
      <c r="E1275" s="104"/>
      <c r="G1275" s="211"/>
    </row>
    <row r="1276" customHeight="true" spans="1:7">
      <c r="A1276" s="180" t="s">
        <v>1111</v>
      </c>
      <c r="B1276" s="203"/>
      <c r="C1276" s="205"/>
      <c r="D1276" s="104"/>
      <c r="E1276" s="104"/>
      <c r="G1276" s="211"/>
    </row>
    <row r="1277" customHeight="true" spans="1:7">
      <c r="A1277" s="180" t="s">
        <v>1112</v>
      </c>
      <c r="B1277" s="203">
        <v>9</v>
      </c>
      <c r="C1277" s="205">
        <v>9</v>
      </c>
      <c r="D1277" s="104"/>
      <c r="E1277" s="104"/>
      <c r="G1277" s="210"/>
    </row>
    <row r="1278" customHeight="true" spans="1:7">
      <c r="A1278" s="180" t="s">
        <v>1113</v>
      </c>
      <c r="B1278" s="203">
        <v>3</v>
      </c>
      <c r="C1278" s="205"/>
      <c r="D1278" s="104"/>
      <c r="E1278" s="104"/>
      <c r="G1278" s="211"/>
    </row>
    <row r="1279" customHeight="true" spans="1:7">
      <c r="A1279" s="180" t="s">
        <v>1114</v>
      </c>
      <c r="B1279" s="203"/>
      <c r="C1279" s="205"/>
      <c r="D1279" s="104"/>
      <c r="E1279" s="104"/>
      <c r="G1279" s="211"/>
    </row>
    <row r="1280" customHeight="true" spans="1:7">
      <c r="A1280" s="180" t="s">
        <v>1115</v>
      </c>
      <c r="B1280" s="203"/>
      <c r="C1280" s="205"/>
      <c r="D1280" s="104"/>
      <c r="E1280" s="104"/>
      <c r="G1280" s="211"/>
    </row>
    <row r="1281" customHeight="true" spans="1:7">
      <c r="A1281" s="180" t="s">
        <v>1116</v>
      </c>
      <c r="B1281" s="203"/>
      <c r="C1281" s="205"/>
      <c r="D1281" s="104"/>
      <c r="E1281" s="104"/>
      <c r="G1281" s="211"/>
    </row>
    <row r="1282" customHeight="true" spans="1:7">
      <c r="A1282" s="180" t="s">
        <v>1117</v>
      </c>
      <c r="B1282" s="203">
        <v>6</v>
      </c>
      <c r="C1282" s="205">
        <v>7</v>
      </c>
      <c r="D1282" s="104"/>
      <c r="E1282" s="104"/>
      <c r="G1282" s="210"/>
    </row>
    <row r="1283" customHeight="true" spans="1:7">
      <c r="A1283" s="180" t="s">
        <v>1118</v>
      </c>
      <c r="B1283" s="203"/>
      <c r="C1283" s="205"/>
      <c r="D1283" s="104"/>
      <c r="E1283" s="104"/>
      <c r="G1283" s="211"/>
    </row>
    <row r="1284" customHeight="true" spans="1:7">
      <c r="A1284" s="227" t="s">
        <v>1119</v>
      </c>
      <c r="B1284" s="102">
        <f>SUM(B1285:B1287)</f>
        <v>517</v>
      </c>
      <c r="C1284" s="102">
        <f>SUM(C1285:C1287)</f>
        <v>0</v>
      </c>
      <c r="D1284" s="102"/>
      <c r="E1284" s="102"/>
      <c r="G1284" s="211"/>
    </row>
    <row r="1285" customHeight="true" spans="1:7">
      <c r="A1285" s="180" t="s">
        <v>1120</v>
      </c>
      <c r="B1285" s="203">
        <v>517</v>
      </c>
      <c r="C1285" s="205"/>
      <c r="D1285" s="104"/>
      <c r="E1285" s="104"/>
      <c r="G1285" s="211"/>
    </row>
    <row r="1286" customHeight="true" spans="1:7">
      <c r="A1286" s="180" t="s">
        <v>1121</v>
      </c>
      <c r="B1286" s="203"/>
      <c r="C1286" s="205"/>
      <c r="D1286" s="104"/>
      <c r="E1286" s="104"/>
      <c r="G1286" s="211"/>
    </row>
    <row r="1287" customHeight="true" spans="1:7">
      <c r="A1287" s="180" t="s">
        <v>1122</v>
      </c>
      <c r="B1287" s="203"/>
      <c r="C1287" s="205"/>
      <c r="D1287" s="104"/>
      <c r="E1287" s="104"/>
      <c r="G1287" s="211"/>
    </row>
    <row r="1288" customHeight="true" spans="1:7">
      <c r="A1288" s="227" t="s">
        <v>1123</v>
      </c>
      <c r="B1288" s="102">
        <f>SUM(B1289:B1293)</f>
        <v>50</v>
      </c>
      <c r="C1288" s="102">
        <f>SUM(C1289:C1293)</f>
        <v>210</v>
      </c>
      <c r="D1288" s="102"/>
      <c r="E1288" s="102"/>
      <c r="G1288" s="210"/>
    </row>
    <row r="1289" customHeight="true" spans="1:7">
      <c r="A1289" s="180" t="s">
        <v>1124</v>
      </c>
      <c r="B1289" s="203">
        <v>48</v>
      </c>
      <c r="C1289" s="205"/>
      <c r="D1289" s="104"/>
      <c r="E1289" s="104"/>
      <c r="G1289" s="211"/>
    </row>
    <row r="1290" customHeight="true" spans="1:7">
      <c r="A1290" s="180" t="s">
        <v>1125</v>
      </c>
      <c r="B1290" s="203">
        <v>2</v>
      </c>
      <c r="C1290" s="205">
        <v>210</v>
      </c>
      <c r="D1290" s="104"/>
      <c r="E1290" s="104"/>
      <c r="G1290" s="210"/>
    </row>
    <row r="1291" customHeight="true" spans="1:7">
      <c r="A1291" s="180" t="s">
        <v>1126</v>
      </c>
      <c r="B1291" s="203"/>
      <c r="C1291" s="205"/>
      <c r="D1291" s="104"/>
      <c r="E1291" s="104"/>
      <c r="G1291" s="211"/>
    </row>
    <row r="1292" customHeight="true" spans="1:7">
      <c r="A1292" s="180" t="s">
        <v>1127</v>
      </c>
      <c r="B1292" s="203"/>
      <c r="C1292" s="205"/>
      <c r="D1292" s="104"/>
      <c r="E1292" s="104"/>
      <c r="G1292" s="211"/>
    </row>
    <row r="1293" customHeight="true" spans="1:7">
      <c r="A1293" s="180" t="s">
        <v>1128</v>
      </c>
      <c r="B1293" s="203"/>
      <c r="C1293" s="205"/>
      <c r="D1293" s="104"/>
      <c r="E1293" s="104"/>
      <c r="G1293" s="211"/>
    </row>
    <row r="1294" customHeight="true" spans="1:7">
      <c r="A1294" s="227" t="s">
        <v>1129</v>
      </c>
      <c r="B1294" s="102"/>
      <c r="C1294" s="102"/>
      <c r="D1294" s="102"/>
      <c r="E1294" s="102"/>
      <c r="G1294" s="211"/>
    </row>
    <row r="1295" customHeight="true" spans="1:7">
      <c r="A1295" s="170" t="s">
        <v>1130</v>
      </c>
      <c r="B1295" s="230"/>
      <c r="C1295" s="122">
        <v>4000</v>
      </c>
      <c r="D1295" s="122"/>
      <c r="E1295" s="122"/>
      <c r="G1295" s="210"/>
    </row>
    <row r="1296" customHeight="true" spans="1:7">
      <c r="A1296" s="170" t="s">
        <v>1131</v>
      </c>
      <c r="B1296" s="122">
        <f>B1297</f>
        <v>0</v>
      </c>
      <c r="C1296" s="122">
        <f>C1297</f>
        <v>0</v>
      </c>
      <c r="D1296" s="122"/>
      <c r="E1296" s="122"/>
      <c r="G1296" s="211"/>
    </row>
    <row r="1297" customHeight="true" spans="1:7">
      <c r="A1297" s="228" t="s">
        <v>1132</v>
      </c>
      <c r="B1297" s="102">
        <f>SUM(B1298:B1301)</f>
        <v>0</v>
      </c>
      <c r="C1297" s="102">
        <f>SUM(C1298:C1301)</f>
        <v>0</v>
      </c>
      <c r="D1297" s="102"/>
      <c r="E1297" s="102"/>
      <c r="G1297" s="211"/>
    </row>
    <row r="1298" customHeight="true" spans="1:7">
      <c r="A1298" s="176" t="s">
        <v>1133</v>
      </c>
      <c r="B1298" s="203"/>
      <c r="C1298" s="205"/>
      <c r="D1298" s="104"/>
      <c r="E1298" s="104"/>
      <c r="G1298" s="211"/>
    </row>
    <row r="1299" customHeight="true" spans="1:7">
      <c r="A1299" s="176" t="s">
        <v>1134</v>
      </c>
      <c r="B1299" s="203"/>
      <c r="C1299" s="205"/>
      <c r="D1299" s="104"/>
      <c r="E1299" s="104"/>
      <c r="G1299" s="211"/>
    </row>
    <row r="1300" customHeight="true" spans="1:7">
      <c r="A1300" s="176" t="s">
        <v>1135</v>
      </c>
      <c r="B1300" s="203"/>
      <c r="C1300" s="205"/>
      <c r="D1300" s="104"/>
      <c r="E1300" s="104"/>
      <c r="G1300" s="211"/>
    </row>
    <row r="1301" customHeight="true" spans="1:7">
      <c r="A1301" s="176" t="s">
        <v>1136</v>
      </c>
      <c r="B1301" s="203"/>
      <c r="C1301" s="205"/>
      <c r="D1301" s="104"/>
      <c r="E1301" s="104"/>
      <c r="G1301" s="211"/>
    </row>
    <row r="1302" customHeight="true" spans="1:7">
      <c r="A1302" s="170" t="s">
        <v>1137</v>
      </c>
      <c r="B1302" s="122">
        <f>B1303</f>
        <v>1331</v>
      </c>
      <c r="C1302" s="122">
        <f>C1303</f>
        <v>2204</v>
      </c>
      <c r="D1302" s="122"/>
      <c r="E1302" s="122"/>
      <c r="G1302" s="210"/>
    </row>
    <row r="1303" customHeight="true" spans="1:7">
      <c r="A1303" s="228" t="s">
        <v>1138</v>
      </c>
      <c r="B1303" s="102">
        <f>SUM(B1304:B1307)</f>
        <v>1331</v>
      </c>
      <c r="C1303" s="102">
        <f>SUM(C1304:C1307)</f>
        <v>2204</v>
      </c>
      <c r="D1303" s="102"/>
      <c r="E1303" s="102"/>
      <c r="G1303" s="210"/>
    </row>
    <row r="1304" customHeight="true" spans="1:7">
      <c r="A1304" s="176" t="s">
        <v>1139</v>
      </c>
      <c r="B1304" s="203">
        <v>1331</v>
      </c>
      <c r="C1304" s="205">
        <v>2110</v>
      </c>
      <c r="D1304" s="104"/>
      <c r="E1304" s="104"/>
      <c r="G1304" s="210"/>
    </row>
    <row r="1305" customHeight="true" spans="1:7">
      <c r="A1305" s="176" t="s">
        <v>1140</v>
      </c>
      <c r="B1305" s="203"/>
      <c r="C1305" s="205">
        <v>36</v>
      </c>
      <c r="D1305" s="104"/>
      <c r="E1305" s="104"/>
      <c r="G1305" s="210"/>
    </row>
    <row r="1306" customHeight="true" spans="1:7">
      <c r="A1306" s="176" t="s">
        <v>1141</v>
      </c>
      <c r="B1306" s="203"/>
      <c r="C1306" s="205"/>
      <c r="D1306" s="104"/>
      <c r="E1306" s="104"/>
      <c r="G1306" s="211"/>
    </row>
    <row r="1307" customHeight="true" spans="1:7">
      <c r="A1307" s="176" t="s">
        <v>1142</v>
      </c>
      <c r="B1307" s="203"/>
      <c r="C1307" s="205">
        <v>58</v>
      </c>
      <c r="D1307" s="223"/>
      <c r="E1307" s="223"/>
      <c r="G1307" s="210"/>
    </row>
    <row r="1308" customHeight="true" spans="1:7">
      <c r="A1308" s="122" t="s">
        <v>1143</v>
      </c>
      <c r="B1308" s="136">
        <f>B1309</f>
        <v>0</v>
      </c>
      <c r="C1308" s="136">
        <f>C1309</f>
        <v>0</v>
      </c>
      <c r="D1308" s="136"/>
      <c r="E1308" s="136"/>
      <c r="G1308" s="211"/>
    </row>
    <row r="1309" customHeight="true" spans="1:7">
      <c r="A1309" s="104" t="s">
        <v>1144</v>
      </c>
      <c r="B1309" s="203"/>
      <c r="C1309" s="205"/>
      <c r="D1309" s="135"/>
      <c r="E1309" s="135"/>
      <c r="G1309" s="211"/>
    </row>
    <row r="1310" customHeight="true" spans="1:7">
      <c r="A1310" s="122" t="s">
        <v>1145</v>
      </c>
      <c r="B1310" s="136">
        <f>B1311+B1312</f>
        <v>0</v>
      </c>
      <c r="C1310" s="136">
        <f>C1311+C1312</f>
        <v>379</v>
      </c>
      <c r="D1310" s="136"/>
      <c r="E1310" s="136"/>
      <c r="G1310" s="210"/>
    </row>
    <row r="1311" customHeight="true" spans="1:7">
      <c r="A1311" s="104" t="s">
        <v>1146</v>
      </c>
      <c r="B1311" s="203"/>
      <c r="C1311" s="205"/>
      <c r="D1311" s="135"/>
      <c r="E1311" s="135"/>
      <c r="G1311" s="211"/>
    </row>
    <row r="1312" customHeight="true" spans="1:7">
      <c r="A1312" s="104" t="s">
        <v>1147</v>
      </c>
      <c r="B1312" s="203"/>
      <c r="C1312" s="205">
        <v>379</v>
      </c>
      <c r="D1312" s="135"/>
      <c r="E1312" s="135"/>
      <c r="G1312" s="210"/>
    </row>
    <row r="1313" customHeight="true" spans="1:7">
      <c r="A1313" s="104"/>
      <c r="B1313" s="203"/>
      <c r="C1313" s="204"/>
      <c r="D1313" s="135"/>
      <c r="E1313" s="135"/>
      <c r="G1313" s="211"/>
    </row>
    <row r="1314" customHeight="true" spans="1:7">
      <c r="A1314" s="104"/>
      <c r="B1314" s="203"/>
      <c r="C1314" s="204"/>
      <c r="D1314" s="135"/>
      <c r="E1314" s="135"/>
      <c r="G1314" s="211"/>
    </row>
    <row r="1315" customHeight="true" spans="1:7">
      <c r="A1315" s="231" t="s">
        <v>1148</v>
      </c>
      <c r="B1315" s="232">
        <f>+B5+B254+B257+B269+B357+B411+B467+B523+B640+B711+B784+B803+B928+B992+B1058+B1078+B1093+B1103+B1167+B1185+B1238+B1295+B1296+B1302+B1308+B1310</f>
        <v>170192</v>
      </c>
      <c r="C1315" s="232">
        <f>+C5+C254+C257+C269+C357+C411+C467+C523+C640+C711+C784+C803+C928+C992+C1058+C1078+C1093+C1103+C1167+C1185+C1238+C1295+C1296+C1302+C1308+C1310</f>
        <v>151383</v>
      </c>
      <c r="D1315" s="136"/>
      <c r="E1315" s="136"/>
      <c r="G1315" s="210"/>
    </row>
    <row r="1316" customHeight="true" spans="7:7">
      <c r="G1316" s="129"/>
    </row>
  </sheetData>
  <mergeCells count="1">
    <mergeCell ref="A2:E2"/>
  </mergeCells>
  <printOptions horizontalCentered="true"/>
  <pageMargins left="0.309027777777778" right="0.309027777777778" top="0.349305555555556" bottom="0.349305555555556" header="0.309027777777778" footer="0.309027777777778"/>
  <pageSetup paperSize="9" scale="80"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7"/>
  <sheetViews>
    <sheetView workbookViewId="0">
      <pane xSplit="1" ySplit="8" topLeftCell="B81" activePane="bottomRight" state="frozen"/>
      <selection/>
      <selection pane="topRight"/>
      <selection pane="bottomLeft"/>
      <selection pane="bottomRight" activeCell="H94" sqref="$A1:$XFD1048576"/>
    </sheetView>
  </sheetViews>
  <sheetFormatPr defaultColWidth="9" defaultRowHeight="15.75" outlineLevelCol="7"/>
  <cols>
    <col min="1" max="1" width="45" style="48" customWidth="true"/>
    <col min="2" max="2" width="15.75" style="48" customWidth="true"/>
    <col min="3" max="3" width="16.625" style="48" customWidth="true"/>
    <col min="4" max="4" width="25" style="48" customWidth="true"/>
    <col min="5" max="5" width="19.5" style="48" customWidth="true"/>
    <col min="6" max="6" width="16.625" style="48" customWidth="true"/>
    <col min="7" max="256" width="9" style="48"/>
    <col min="257" max="257" width="45" style="48" customWidth="true"/>
    <col min="258" max="258" width="15.75" style="48" customWidth="true"/>
    <col min="259" max="259" width="16.625" style="48" customWidth="true"/>
    <col min="260" max="260" width="25" style="48" customWidth="true"/>
    <col min="261" max="261" width="19.5" style="48" customWidth="true"/>
    <col min="262" max="262" width="16.625" style="48" customWidth="true"/>
    <col min="263" max="512" width="9" style="48"/>
    <col min="513" max="513" width="45" style="48" customWidth="true"/>
    <col min="514" max="514" width="15.75" style="48" customWidth="true"/>
    <col min="515" max="515" width="16.625" style="48" customWidth="true"/>
    <col min="516" max="516" width="25" style="48" customWidth="true"/>
    <col min="517" max="517" width="19.5" style="48" customWidth="true"/>
    <col min="518" max="518" width="16.625" style="48" customWidth="true"/>
    <col min="519" max="768" width="9" style="48"/>
    <col min="769" max="769" width="45" style="48" customWidth="true"/>
    <col min="770" max="770" width="15.75" style="48" customWidth="true"/>
    <col min="771" max="771" width="16.625" style="48" customWidth="true"/>
    <col min="772" max="772" width="25" style="48" customWidth="true"/>
    <col min="773" max="773" width="19.5" style="48" customWidth="true"/>
    <col min="774" max="774" width="16.625" style="48" customWidth="true"/>
    <col min="775" max="1024" width="9" style="48"/>
    <col min="1025" max="1025" width="45" style="48" customWidth="true"/>
    <col min="1026" max="1026" width="15.75" style="48" customWidth="true"/>
    <col min="1027" max="1027" width="16.625" style="48" customWidth="true"/>
    <col min="1028" max="1028" width="25" style="48" customWidth="true"/>
    <col min="1029" max="1029" width="19.5" style="48" customWidth="true"/>
    <col min="1030" max="1030" width="16.625" style="48" customWidth="true"/>
    <col min="1031" max="1280" width="9" style="48"/>
    <col min="1281" max="1281" width="45" style="48" customWidth="true"/>
    <col min="1282" max="1282" width="15.75" style="48" customWidth="true"/>
    <col min="1283" max="1283" width="16.625" style="48" customWidth="true"/>
    <col min="1284" max="1284" width="25" style="48" customWidth="true"/>
    <col min="1285" max="1285" width="19.5" style="48" customWidth="true"/>
    <col min="1286" max="1286" width="16.625" style="48" customWidth="true"/>
    <col min="1287" max="1536" width="9" style="48"/>
    <col min="1537" max="1537" width="45" style="48" customWidth="true"/>
    <col min="1538" max="1538" width="15.75" style="48" customWidth="true"/>
    <col min="1539" max="1539" width="16.625" style="48" customWidth="true"/>
    <col min="1540" max="1540" width="25" style="48" customWidth="true"/>
    <col min="1541" max="1541" width="19.5" style="48" customWidth="true"/>
    <col min="1542" max="1542" width="16.625" style="48" customWidth="true"/>
    <col min="1543" max="1792" width="9" style="48"/>
    <col min="1793" max="1793" width="45" style="48" customWidth="true"/>
    <col min="1794" max="1794" width="15.75" style="48" customWidth="true"/>
    <col min="1795" max="1795" width="16.625" style="48" customWidth="true"/>
    <col min="1796" max="1796" width="25" style="48" customWidth="true"/>
    <col min="1797" max="1797" width="19.5" style="48" customWidth="true"/>
    <col min="1798" max="1798" width="16.625" style="48" customWidth="true"/>
    <col min="1799" max="2048" width="9" style="48"/>
    <col min="2049" max="2049" width="45" style="48" customWidth="true"/>
    <col min="2050" max="2050" width="15.75" style="48" customWidth="true"/>
    <col min="2051" max="2051" width="16.625" style="48" customWidth="true"/>
    <col min="2052" max="2052" width="25" style="48" customWidth="true"/>
    <col min="2053" max="2053" width="19.5" style="48" customWidth="true"/>
    <col min="2054" max="2054" width="16.625" style="48" customWidth="true"/>
    <col min="2055" max="2304" width="9" style="48"/>
    <col min="2305" max="2305" width="45" style="48" customWidth="true"/>
    <col min="2306" max="2306" width="15.75" style="48" customWidth="true"/>
    <col min="2307" max="2307" width="16.625" style="48" customWidth="true"/>
    <col min="2308" max="2308" width="25" style="48" customWidth="true"/>
    <col min="2309" max="2309" width="19.5" style="48" customWidth="true"/>
    <col min="2310" max="2310" width="16.625" style="48" customWidth="true"/>
    <col min="2311" max="2560" width="9" style="48"/>
    <col min="2561" max="2561" width="45" style="48" customWidth="true"/>
    <col min="2562" max="2562" width="15.75" style="48" customWidth="true"/>
    <col min="2563" max="2563" width="16.625" style="48" customWidth="true"/>
    <col min="2564" max="2564" width="25" style="48" customWidth="true"/>
    <col min="2565" max="2565" width="19.5" style="48" customWidth="true"/>
    <col min="2566" max="2566" width="16.625" style="48" customWidth="true"/>
    <col min="2567" max="2816" width="9" style="48"/>
    <col min="2817" max="2817" width="45" style="48" customWidth="true"/>
    <col min="2818" max="2818" width="15.75" style="48" customWidth="true"/>
    <col min="2819" max="2819" width="16.625" style="48" customWidth="true"/>
    <col min="2820" max="2820" width="25" style="48" customWidth="true"/>
    <col min="2821" max="2821" width="19.5" style="48" customWidth="true"/>
    <col min="2822" max="2822" width="16.625" style="48" customWidth="true"/>
    <col min="2823" max="3072" width="9" style="48"/>
    <col min="3073" max="3073" width="45" style="48" customWidth="true"/>
    <col min="3074" max="3074" width="15.75" style="48" customWidth="true"/>
    <col min="3075" max="3075" width="16.625" style="48" customWidth="true"/>
    <col min="3076" max="3076" width="25" style="48" customWidth="true"/>
    <col min="3077" max="3077" width="19.5" style="48" customWidth="true"/>
    <col min="3078" max="3078" width="16.625" style="48" customWidth="true"/>
    <col min="3079" max="3328" width="9" style="48"/>
    <col min="3329" max="3329" width="45" style="48" customWidth="true"/>
    <col min="3330" max="3330" width="15.75" style="48" customWidth="true"/>
    <col min="3331" max="3331" width="16.625" style="48" customWidth="true"/>
    <col min="3332" max="3332" width="25" style="48" customWidth="true"/>
    <col min="3333" max="3333" width="19.5" style="48" customWidth="true"/>
    <col min="3334" max="3334" width="16.625" style="48" customWidth="true"/>
    <col min="3335" max="3584" width="9" style="48"/>
    <col min="3585" max="3585" width="45" style="48" customWidth="true"/>
    <col min="3586" max="3586" width="15.75" style="48" customWidth="true"/>
    <col min="3587" max="3587" width="16.625" style="48" customWidth="true"/>
    <col min="3588" max="3588" width="25" style="48" customWidth="true"/>
    <col min="3589" max="3589" width="19.5" style="48" customWidth="true"/>
    <col min="3590" max="3590" width="16.625" style="48" customWidth="true"/>
    <col min="3591" max="3840" width="9" style="48"/>
    <col min="3841" max="3841" width="45" style="48" customWidth="true"/>
    <col min="3842" max="3842" width="15.75" style="48" customWidth="true"/>
    <col min="3843" max="3843" width="16.625" style="48" customWidth="true"/>
    <col min="3844" max="3844" width="25" style="48" customWidth="true"/>
    <col min="3845" max="3845" width="19.5" style="48" customWidth="true"/>
    <col min="3846" max="3846" width="16.625" style="48" customWidth="true"/>
    <col min="3847" max="4096" width="9" style="48"/>
    <col min="4097" max="4097" width="45" style="48" customWidth="true"/>
    <col min="4098" max="4098" width="15.75" style="48" customWidth="true"/>
    <col min="4099" max="4099" width="16.625" style="48" customWidth="true"/>
    <col min="4100" max="4100" width="25" style="48" customWidth="true"/>
    <col min="4101" max="4101" width="19.5" style="48" customWidth="true"/>
    <col min="4102" max="4102" width="16.625" style="48" customWidth="true"/>
    <col min="4103" max="4352" width="9" style="48"/>
    <col min="4353" max="4353" width="45" style="48" customWidth="true"/>
    <col min="4354" max="4354" width="15.75" style="48" customWidth="true"/>
    <col min="4355" max="4355" width="16.625" style="48" customWidth="true"/>
    <col min="4356" max="4356" width="25" style="48" customWidth="true"/>
    <col min="4357" max="4357" width="19.5" style="48" customWidth="true"/>
    <col min="4358" max="4358" width="16.625" style="48" customWidth="true"/>
    <col min="4359" max="4608" width="9" style="48"/>
    <col min="4609" max="4609" width="45" style="48" customWidth="true"/>
    <col min="4610" max="4610" width="15.75" style="48" customWidth="true"/>
    <col min="4611" max="4611" width="16.625" style="48" customWidth="true"/>
    <col min="4612" max="4612" width="25" style="48" customWidth="true"/>
    <col min="4613" max="4613" width="19.5" style="48" customWidth="true"/>
    <col min="4614" max="4614" width="16.625" style="48" customWidth="true"/>
    <col min="4615" max="4864" width="9" style="48"/>
    <col min="4865" max="4865" width="45" style="48" customWidth="true"/>
    <col min="4866" max="4866" width="15.75" style="48" customWidth="true"/>
    <col min="4867" max="4867" width="16.625" style="48" customWidth="true"/>
    <col min="4868" max="4868" width="25" style="48" customWidth="true"/>
    <col min="4869" max="4869" width="19.5" style="48" customWidth="true"/>
    <col min="4870" max="4870" width="16.625" style="48" customWidth="true"/>
    <col min="4871" max="5120" width="9" style="48"/>
    <col min="5121" max="5121" width="45" style="48" customWidth="true"/>
    <col min="5122" max="5122" width="15.75" style="48" customWidth="true"/>
    <col min="5123" max="5123" width="16.625" style="48" customWidth="true"/>
    <col min="5124" max="5124" width="25" style="48" customWidth="true"/>
    <col min="5125" max="5125" width="19.5" style="48" customWidth="true"/>
    <col min="5126" max="5126" width="16.625" style="48" customWidth="true"/>
    <col min="5127" max="5376" width="9" style="48"/>
    <col min="5377" max="5377" width="45" style="48" customWidth="true"/>
    <col min="5378" max="5378" width="15.75" style="48" customWidth="true"/>
    <col min="5379" max="5379" width="16.625" style="48" customWidth="true"/>
    <col min="5380" max="5380" width="25" style="48" customWidth="true"/>
    <col min="5381" max="5381" width="19.5" style="48" customWidth="true"/>
    <col min="5382" max="5382" width="16.625" style="48" customWidth="true"/>
    <col min="5383" max="5632" width="9" style="48"/>
    <col min="5633" max="5633" width="45" style="48" customWidth="true"/>
    <col min="5634" max="5634" width="15.75" style="48" customWidth="true"/>
    <col min="5635" max="5635" width="16.625" style="48" customWidth="true"/>
    <col min="5636" max="5636" width="25" style="48" customWidth="true"/>
    <col min="5637" max="5637" width="19.5" style="48" customWidth="true"/>
    <col min="5638" max="5638" width="16.625" style="48" customWidth="true"/>
    <col min="5639" max="5888" width="9" style="48"/>
    <col min="5889" max="5889" width="45" style="48" customWidth="true"/>
    <col min="5890" max="5890" width="15.75" style="48" customWidth="true"/>
    <col min="5891" max="5891" width="16.625" style="48" customWidth="true"/>
    <col min="5892" max="5892" width="25" style="48" customWidth="true"/>
    <col min="5893" max="5893" width="19.5" style="48" customWidth="true"/>
    <col min="5894" max="5894" width="16.625" style="48" customWidth="true"/>
    <col min="5895" max="6144" width="9" style="48"/>
    <col min="6145" max="6145" width="45" style="48" customWidth="true"/>
    <col min="6146" max="6146" width="15.75" style="48" customWidth="true"/>
    <col min="6147" max="6147" width="16.625" style="48" customWidth="true"/>
    <col min="6148" max="6148" width="25" style="48" customWidth="true"/>
    <col min="6149" max="6149" width="19.5" style="48" customWidth="true"/>
    <col min="6150" max="6150" width="16.625" style="48" customWidth="true"/>
    <col min="6151" max="6400" width="9" style="48"/>
    <col min="6401" max="6401" width="45" style="48" customWidth="true"/>
    <col min="6402" max="6402" width="15.75" style="48" customWidth="true"/>
    <col min="6403" max="6403" width="16.625" style="48" customWidth="true"/>
    <col min="6404" max="6404" width="25" style="48" customWidth="true"/>
    <col min="6405" max="6405" width="19.5" style="48" customWidth="true"/>
    <col min="6406" max="6406" width="16.625" style="48" customWidth="true"/>
    <col min="6407" max="6656" width="9" style="48"/>
    <col min="6657" max="6657" width="45" style="48" customWidth="true"/>
    <col min="6658" max="6658" width="15.75" style="48" customWidth="true"/>
    <col min="6659" max="6659" width="16.625" style="48" customWidth="true"/>
    <col min="6660" max="6660" width="25" style="48" customWidth="true"/>
    <col min="6661" max="6661" width="19.5" style="48" customWidth="true"/>
    <col min="6662" max="6662" width="16.625" style="48" customWidth="true"/>
    <col min="6663" max="6912" width="9" style="48"/>
    <col min="6913" max="6913" width="45" style="48" customWidth="true"/>
    <col min="6914" max="6914" width="15.75" style="48" customWidth="true"/>
    <col min="6915" max="6915" width="16.625" style="48" customWidth="true"/>
    <col min="6916" max="6916" width="25" style="48" customWidth="true"/>
    <col min="6917" max="6917" width="19.5" style="48" customWidth="true"/>
    <col min="6918" max="6918" width="16.625" style="48" customWidth="true"/>
    <col min="6919" max="7168" width="9" style="48"/>
    <col min="7169" max="7169" width="45" style="48" customWidth="true"/>
    <col min="7170" max="7170" width="15.75" style="48" customWidth="true"/>
    <col min="7171" max="7171" width="16.625" style="48" customWidth="true"/>
    <col min="7172" max="7172" width="25" style="48" customWidth="true"/>
    <col min="7173" max="7173" width="19.5" style="48" customWidth="true"/>
    <col min="7174" max="7174" width="16.625" style="48" customWidth="true"/>
    <col min="7175" max="7424" width="9" style="48"/>
    <col min="7425" max="7425" width="45" style="48" customWidth="true"/>
    <col min="7426" max="7426" width="15.75" style="48" customWidth="true"/>
    <col min="7427" max="7427" width="16.625" style="48" customWidth="true"/>
    <col min="7428" max="7428" width="25" style="48" customWidth="true"/>
    <col min="7429" max="7429" width="19.5" style="48" customWidth="true"/>
    <col min="7430" max="7430" width="16.625" style="48" customWidth="true"/>
    <col min="7431" max="7680" width="9" style="48"/>
    <col min="7681" max="7681" width="45" style="48" customWidth="true"/>
    <col min="7682" max="7682" width="15.75" style="48" customWidth="true"/>
    <col min="7683" max="7683" width="16.625" style="48" customWidth="true"/>
    <col min="7684" max="7684" width="25" style="48" customWidth="true"/>
    <col min="7685" max="7685" width="19.5" style="48" customWidth="true"/>
    <col min="7686" max="7686" width="16.625" style="48" customWidth="true"/>
    <col min="7687" max="7936" width="9" style="48"/>
    <col min="7937" max="7937" width="45" style="48" customWidth="true"/>
    <col min="7938" max="7938" width="15.75" style="48" customWidth="true"/>
    <col min="7939" max="7939" width="16.625" style="48" customWidth="true"/>
    <col min="7940" max="7940" width="25" style="48" customWidth="true"/>
    <col min="7941" max="7941" width="19.5" style="48" customWidth="true"/>
    <col min="7942" max="7942" width="16.625" style="48" customWidth="true"/>
    <col min="7943" max="8192" width="9" style="48"/>
    <col min="8193" max="8193" width="45" style="48" customWidth="true"/>
    <col min="8194" max="8194" width="15.75" style="48" customWidth="true"/>
    <col min="8195" max="8195" width="16.625" style="48" customWidth="true"/>
    <col min="8196" max="8196" width="25" style="48" customWidth="true"/>
    <col min="8197" max="8197" width="19.5" style="48" customWidth="true"/>
    <col min="8198" max="8198" width="16.625" style="48" customWidth="true"/>
    <col min="8199" max="8448" width="9" style="48"/>
    <col min="8449" max="8449" width="45" style="48" customWidth="true"/>
    <col min="8450" max="8450" width="15.75" style="48" customWidth="true"/>
    <col min="8451" max="8451" width="16.625" style="48" customWidth="true"/>
    <col min="8452" max="8452" width="25" style="48" customWidth="true"/>
    <col min="8453" max="8453" width="19.5" style="48" customWidth="true"/>
    <col min="8454" max="8454" width="16.625" style="48" customWidth="true"/>
    <col min="8455" max="8704" width="9" style="48"/>
    <col min="8705" max="8705" width="45" style="48" customWidth="true"/>
    <col min="8706" max="8706" width="15.75" style="48" customWidth="true"/>
    <col min="8707" max="8707" width="16.625" style="48" customWidth="true"/>
    <col min="8708" max="8708" width="25" style="48" customWidth="true"/>
    <col min="8709" max="8709" width="19.5" style="48" customWidth="true"/>
    <col min="8710" max="8710" width="16.625" style="48" customWidth="true"/>
    <col min="8711" max="8960" width="9" style="48"/>
    <col min="8961" max="8961" width="45" style="48" customWidth="true"/>
    <col min="8962" max="8962" width="15.75" style="48" customWidth="true"/>
    <col min="8963" max="8963" width="16.625" style="48" customWidth="true"/>
    <col min="8964" max="8964" width="25" style="48" customWidth="true"/>
    <col min="8965" max="8965" width="19.5" style="48" customWidth="true"/>
    <col min="8966" max="8966" width="16.625" style="48" customWidth="true"/>
    <col min="8967" max="9216" width="9" style="48"/>
    <col min="9217" max="9217" width="45" style="48" customWidth="true"/>
    <col min="9218" max="9218" width="15.75" style="48" customWidth="true"/>
    <col min="9219" max="9219" width="16.625" style="48" customWidth="true"/>
    <col min="9220" max="9220" width="25" style="48" customWidth="true"/>
    <col min="9221" max="9221" width="19.5" style="48" customWidth="true"/>
    <col min="9222" max="9222" width="16.625" style="48" customWidth="true"/>
    <col min="9223" max="9472" width="9" style="48"/>
    <col min="9473" max="9473" width="45" style="48" customWidth="true"/>
    <col min="9474" max="9474" width="15.75" style="48" customWidth="true"/>
    <col min="9475" max="9475" width="16.625" style="48" customWidth="true"/>
    <col min="9476" max="9476" width="25" style="48" customWidth="true"/>
    <col min="9477" max="9477" width="19.5" style="48" customWidth="true"/>
    <col min="9478" max="9478" width="16.625" style="48" customWidth="true"/>
    <col min="9479" max="9728" width="9" style="48"/>
    <col min="9729" max="9729" width="45" style="48" customWidth="true"/>
    <col min="9730" max="9730" width="15.75" style="48" customWidth="true"/>
    <col min="9731" max="9731" width="16.625" style="48" customWidth="true"/>
    <col min="9732" max="9732" width="25" style="48" customWidth="true"/>
    <col min="9733" max="9733" width="19.5" style="48" customWidth="true"/>
    <col min="9734" max="9734" width="16.625" style="48" customWidth="true"/>
    <col min="9735" max="9984" width="9" style="48"/>
    <col min="9985" max="9985" width="45" style="48" customWidth="true"/>
    <col min="9986" max="9986" width="15.75" style="48" customWidth="true"/>
    <col min="9987" max="9987" width="16.625" style="48" customWidth="true"/>
    <col min="9988" max="9988" width="25" style="48" customWidth="true"/>
    <col min="9989" max="9989" width="19.5" style="48" customWidth="true"/>
    <col min="9990" max="9990" width="16.625" style="48" customWidth="true"/>
    <col min="9991" max="10240" width="9" style="48"/>
    <col min="10241" max="10241" width="45" style="48" customWidth="true"/>
    <col min="10242" max="10242" width="15.75" style="48" customWidth="true"/>
    <col min="10243" max="10243" width="16.625" style="48" customWidth="true"/>
    <col min="10244" max="10244" width="25" style="48" customWidth="true"/>
    <col min="10245" max="10245" width="19.5" style="48" customWidth="true"/>
    <col min="10246" max="10246" width="16.625" style="48" customWidth="true"/>
    <col min="10247" max="10496" width="9" style="48"/>
    <col min="10497" max="10497" width="45" style="48" customWidth="true"/>
    <col min="10498" max="10498" width="15.75" style="48" customWidth="true"/>
    <col min="10499" max="10499" width="16.625" style="48" customWidth="true"/>
    <col min="10500" max="10500" width="25" style="48" customWidth="true"/>
    <col min="10501" max="10501" width="19.5" style="48" customWidth="true"/>
    <col min="10502" max="10502" width="16.625" style="48" customWidth="true"/>
    <col min="10503" max="10752" width="9" style="48"/>
    <col min="10753" max="10753" width="45" style="48" customWidth="true"/>
    <col min="10754" max="10754" width="15.75" style="48" customWidth="true"/>
    <col min="10755" max="10755" width="16.625" style="48" customWidth="true"/>
    <col min="10756" max="10756" width="25" style="48" customWidth="true"/>
    <col min="10757" max="10757" width="19.5" style="48" customWidth="true"/>
    <col min="10758" max="10758" width="16.625" style="48" customWidth="true"/>
    <col min="10759" max="11008" width="9" style="48"/>
    <col min="11009" max="11009" width="45" style="48" customWidth="true"/>
    <col min="11010" max="11010" width="15.75" style="48" customWidth="true"/>
    <col min="11011" max="11011" width="16.625" style="48" customWidth="true"/>
    <col min="11012" max="11012" width="25" style="48" customWidth="true"/>
    <col min="11013" max="11013" width="19.5" style="48" customWidth="true"/>
    <col min="11014" max="11014" width="16.625" style="48" customWidth="true"/>
    <col min="11015" max="11264" width="9" style="48"/>
    <col min="11265" max="11265" width="45" style="48" customWidth="true"/>
    <col min="11266" max="11266" width="15.75" style="48" customWidth="true"/>
    <col min="11267" max="11267" width="16.625" style="48" customWidth="true"/>
    <col min="11268" max="11268" width="25" style="48" customWidth="true"/>
    <col min="11269" max="11269" width="19.5" style="48" customWidth="true"/>
    <col min="11270" max="11270" width="16.625" style="48" customWidth="true"/>
    <col min="11271" max="11520" width="9" style="48"/>
    <col min="11521" max="11521" width="45" style="48" customWidth="true"/>
    <col min="11522" max="11522" width="15.75" style="48" customWidth="true"/>
    <col min="11523" max="11523" width="16.625" style="48" customWidth="true"/>
    <col min="11524" max="11524" width="25" style="48" customWidth="true"/>
    <col min="11525" max="11525" width="19.5" style="48" customWidth="true"/>
    <col min="11526" max="11526" width="16.625" style="48" customWidth="true"/>
    <col min="11527" max="11776" width="9" style="48"/>
    <col min="11777" max="11777" width="45" style="48" customWidth="true"/>
    <col min="11778" max="11778" width="15.75" style="48" customWidth="true"/>
    <col min="11779" max="11779" width="16.625" style="48" customWidth="true"/>
    <col min="11780" max="11780" width="25" style="48" customWidth="true"/>
    <col min="11781" max="11781" width="19.5" style="48" customWidth="true"/>
    <col min="11782" max="11782" width="16.625" style="48" customWidth="true"/>
    <col min="11783" max="12032" width="9" style="48"/>
    <col min="12033" max="12033" width="45" style="48" customWidth="true"/>
    <col min="12034" max="12034" width="15.75" style="48" customWidth="true"/>
    <col min="12035" max="12035" width="16.625" style="48" customWidth="true"/>
    <col min="12036" max="12036" width="25" style="48" customWidth="true"/>
    <col min="12037" max="12037" width="19.5" style="48" customWidth="true"/>
    <col min="12038" max="12038" width="16.625" style="48" customWidth="true"/>
    <col min="12039" max="12288" width="9" style="48"/>
    <col min="12289" max="12289" width="45" style="48" customWidth="true"/>
    <col min="12290" max="12290" width="15.75" style="48" customWidth="true"/>
    <col min="12291" max="12291" width="16.625" style="48" customWidth="true"/>
    <col min="12292" max="12292" width="25" style="48" customWidth="true"/>
    <col min="12293" max="12293" width="19.5" style="48" customWidth="true"/>
    <col min="12294" max="12294" width="16.625" style="48" customWidth="true"/>
    <col min="12295" max="12544" width="9" style="48"/>
    <col min="12545" max="12545" width="45" style="48" customWidth="true"/>
    <col min="12546" max="12546" width="15.75" style="48" customWidth="true"/>
    <col min="12547" max="12547" width="16.625" style="48" customWidth="true"/>
    <col min="12548" max="12548" width="25" style="48" customWidth="true"/>
    <col min="12549" max="12549" width="19.5" style="48" customWidth="true"/>
    <col min="12550" max="12550" width="16.625" style="48" customWidth="true"/>
    <col min="12551" max="12800" width="9" style="48"/>
    <col min="12801" max="12801" width="45" style="48" customWidth="true"/>
    <col min="12802" max="12802" width="15.75" style="48" customWidth="true"/>
    <col min="12803" max="12803" width="16.625" style="48" customWidth="true"/>
    <col min="12804" max="12804" width="25" style="48" customWidth="true"/>
    <col min="12805" max="12805" width="19.5" style="48" customWidth="true"/>
    <col min="12806" max="12806" width="16.625" style="48" customWidth="true"/>
    <col min="12807" max="13056" width="9" style="48"/>
    <col min="13057" max="13057" width="45" style="48" customWidth="true"/>
    <col min="13058" max="13058" width="15.75" style="48" customWidth="true"/>
    <col min="13059" max="13059" width="16.625" style="48" customWidth="true"/>
    <col min="13060" max="13060" width="25" style="48" customWidth="true"/>
    <col min="13061" max="13061" width="19.5" style="48" customWidth="true"/>
    <col min="13062" max="13062" width="16.625" style="48" customWidth="true"/>
    <col min="13063" max="13312" width="9" style="48"/>
    <col min="13313" max="13313" width="45" style="48" customWidth="true"/>
    <col min="13314" max="13314" width="15.75" style="48" customWidth="true"/>
    <col min="13315" max="13315" width="16.625" style="48" customWidth="true"/>
    <col min="13316" max="13316" width="25" style="48" customWidth="true"/>
    <col min="13317" max="13317" width="19.5" style="48" customWidth="true"/>
    <col min="13318" max="13318" width="16.625" style="48" customWidth="true"/>
    <col min="13319" max="13568" width="9" style="48"/>
    <col min="13569" max="13569" width="45" style="48" customWidth="true"/>
    <col min="13570" max="13570" width="15.75" style="48" customWidth="true"/>
    <col min="13571" max="13571" width="16.625" style="48" customWidth="true"/>
    <col min="13572" max="13572" width="25" style="48" customWidth="true"/>
    <col min="13573" max="13573" width="19.5" style="48" customWidth="true"/>
    <col min="13574" max="13574" width="16.625" style="48" customWidth="true"/>
    <col min="13575" max="13824" width="9" style="48"/>
    <col min="13825" max="13825" width="45" style="48" customWidth="true"/>
    <col min="13826" max="13826" width="15.75" style="48" customWidth="true"/>
    <col min="13827" max="13827" width="16.625" style="48" customWidth="true"/>
    <col min="13828" max="13828" width="25" style="48" customWidth="true"/>
    <col min="13829" max="13829" width="19.5" style="48" customWidth="true"/>
    <col min="13830" max="13830" width="16.625" style="48" customWidth="true"/>
    <col min="13831" max="14080" width="9" style="48"/>
    <col min="14081" max="14081" width="45" style="48" customWidth="true"/>
    <col min="14082" max="14082" width="15.75" style="48" customWidth="true"/>
    <col min="14083" max="14083" width="16.625" style="48" customWidth="true"/>
    <col min="14084" max="14084" width="25" style="48" customWidth="true"/>
    <col min="14085" max="14085" width="19.5" style="48" customWidth="true"/>
    <col min="14086" max="14086" width="16.625" style="48" customWidth="true"/>
    <col min="14087" max="14336" width="9" style="48"/>
    <col min="14337" max="14337" width="45" style="48" customWidth="true"/>
    <col min="14338" max="14338" width="15.75" style="48" customWidth="true"/>
    <col min="14339" max="14339" width="16.625" style="48" customWidth="true"/>
    <col min="14340" max="14340" width="25" style="48" customWidth="true"/>
    <col min="14341" max="14341" width="19.5" style="48" customWidth="true"/>
    <col min="14342" max="14342" width="16.625" style="48" customWidth="true"/>
    <col min="14343" max="14592" width="9" style="48"/>
    <col min="14593" max="14593" width="45" style="48" customWidth="true"/>
    <col min="14594" max="14594" width="15.75" style="48" customWidth="true"/>
    <col min="14595" max="14595" width="16.625" style="48" customWidth="true"/>
    <col min="14596" max="14596" width="25" style="48" customWidth="true"/>
    <col min="14597" max="14597" width="19.5" style="48" customWidth="true"/>
    <col min="14598" max="14598" width="16.625" style="48" customWidth="true"/>
    <col min="14599" max="14848" width="9" style="48"/>
    <col min="14849" max="14849" width="45" style="48" customWidth="true"/>
    <col min="14850" max="14850" width="15.75" style="48" customWidth="true"/>
    <col min="14851" max="14851" width="16.625" style="48" customWidth="true"/>
    <col min="14852" max="14852" width="25" style="48" customWidth="true"/>
    <col min="14853" max="14853" width="19.5" style="48" customWidth="true"/>
    <col min="14854" max="14854" width="16.625" style="48" customWidth="true"/>
    <col min="14855" max="15104" width="9" style="48"/>
    <col min="15105" max="15105" width="45" style="48" customWidth="true"/>
    <col min="15106" max="15106" width="15.75" style="48" customWidth="true"/>
    <col min="15107" max="15107" width="16.625" style="48" customWidth="true"/>
    <col min="15108" max="15108" width="25" style="48" customWidth="true"/>
    <col min="15109" max="15109" width="19.5" style="48" customWidth="true"/>
    <col min="15110" max="15110" width="16.625" style="48" customWidth="true"/>
    <col min="15111" max="15360" width="9" style="48"/>
    <col min="15361" max="15361" width="45" style="48" customWidth="true"/>
    <col min="15362" max="15362" width="15.75" style="48" customWidth="true"/>
    <col min="15363" max="15363" width="16.625" style="48" customWidth="true"/>
    <col min="15364" max="15364" width="25" style="48" customWidth="true"/>
    <col min="15365" max="15365" width="19.5" style="48" customWidth="true"/>
    <col min="15366" max="15366" width="16.625" style="48" customWidth="true"/>
    <col min="15367" max="15616" width="9" style="48"/>
    <col min="15617" max="15617" width="45" style="48" customWidth="true"/>
    <col min="15618" max="15618" width="15.75" style="48" customWidth="true"/>
    <col min="15619" max="15619" width="16.625" style="48" customWidth="true"/>
    <col min="15620" max="15620" width="25" style="48" customWidth="true"/>
    <col min="15621" max="15621" width="19.5" style="48" customWidth="true"/>
    <col min="15622" max="15622" width="16.625" style="48" customWidth="true"/>
    <col min="15623" max="15872" width="9" style="48"/>
    <col min="15873" max="15873" width="45" style="48" customWidth="true"/>
    <col min="15874" max="15874" width="15.75" style="48" customWidth="true"/>
    <col min="15875" max="15875" width="16.625" style="48" customWidth="true"/>
    <col min="15876" max="15876" width="25" style="48" customWidth="true"/>
    <col min="15877" max="15877" width="19.5" style="48" customWidth="true"/>
    <col min="15878" max="15878" width="16.625" style="48" customWidth="true"/>
    <col min="15879" max="16128" width="9" style="48"/>
    <col min="16129" max="16129" width="45" style="48" customWidth="true"/>
    <col min="16130" max="16130" width="15.75" style="48" customWidth="true"/>
    <col min="16131" max="16131" width="16.625" style="48" customWidth="true"/>
    <col min="16132" max="16132" width="25" style="48" customWidth="true"/>
    <col min="16133" max="16133" width="19.5" style="48" customWidth="true"/>
    <col min="16134" max="16134" width="16.625" style="48" customWidth="true"/>
    <col min="16135" max="16384" width="9" style="48"/>
  </cols>
  <sheetData>
    <row r="1" ht="18" customHeight="true" spans="1:2">
      <c r="A1" s="46" t="s">
        <v>1149</v>
      </c>
      <c r="B1" s="46"/>
    </row>
    <row r="2" s="46" customFormat="true" ht="21" spans="1:6">
      <c r="A2" s="49" t="s">
        <v>1150</v>
      </c>
      <c r="B2" s="49"/>
      <c r="C2" s="49"/>
      <c r="D2" s="49"/>
      <c r="E2" s="49"/>
      <c r="F2" s="49"/>
    </row>
    <row r="3" ht="20.25" customHeight="true" spans="1:6">
      <c r="A3" s="46"/>
      <c r="B3" s="46"/>
      <c r="F3" s="187" t="s">
        <v>2</v>
      </c>
    </row>
    <row r="4" ht="31.5" customHeight="true" spans="1:6">
      <c r="A4" s="50" t="s">
        <v>1151</v>
      </c>
      <c r="B4" s="183"/>
      <c r="C4" s="51"/>
      <c r="D4" s="50" t="s">
        <v>1152</v>
      </c>
      <c r="E4" s="183"/>
      <c r="F4" s="51"/>
    </row>
    <row r="5" ht="21.95" customHeight="true" spans="1:6">
      <c r="A5" s="52" t="s">
        <v>105</v>
      </c>
      <c r="B5" s="184" t="s">
        <v>85</v>
      </c>
      <c r="C5" s="52" t="s">
        <v>86</v>
      </c>
      <c r="D5" s="52" t="s">
        <v>135</v>
      </c>
      <c r="E5" s="184" t="s">
        <v>85</v>
      </c>
      <c r="F5" s="52" t="s">
        <v>86</v>
      </c>
    </row>
    <row r="6" ht="20.1" customHeight="true" spans="1:8">
      <c r="A6" s="185" t="s">
        <v>1153</v>
      </c>
      <c r="B6" s="185">
        <v>59325</v>
      </c>
      <c r="C6" s="55">
        <v>59409</v>
      </c>
      <c r="D6" s="185" t="s">
        <v>1154</v>
      </c>
      <c r="E6" s="185">
        <v>170192</v>
      </c>
      <c r="F6" s="55">
        <f>1000+150383</f>
        <v>151383</v>
      </c>
      <c r="H6" s="188"/>
    </row>
    <row r="7" ht="20.1" customHeight="true" spans="1:6">
      <c r="A7" s="186" t="s">
        <v>1155</v>
      </c>
      <c r="B7" s="186">
        <f>B8+B80+B81+B85+B86+B87+B88</f>
        <v>134599</v>
      </c>
      <c r="C7" s="186">
        <f>C8+C80+C81+C85+C86+C87+C88</f>
        <v>92858</v>
      </c>
      <c r="D7" s="186" t="s">
        <v>1156</v>
      </c>
      <c r="E7" s="186">
        <f>E8+E81+E82+E83+E84+E85+E86+E87</f>
        <v>23732</v>
      </c>
      <c r="F7" s="186">
        <f>F8+F81+F82+F83+F84+F85+F86+F87</f>
        <v>884</v>
      </c>
    </row>
    <row r="8" ht="20.1" customHeight="true" spans="1:6">
      <c r="A8" s="53" t="s">
        <v>1157</v>
      </c>
      <c r="B8" s="53">
        <f>B9+B16+B57</f>
        <v>112346</v>
      </c>
      <c r="C8" s="53">
        <f>C9+C16+C57</f>
        <v>79932</v>
      </c>
      <c r="D8" s="53" t="s">
        <v>1158</v>
      </c>
      <c r="E8" s="53">
        <f>E9+E10</f>
        <v>894</v>
      </c>
      <c r="F8" s="53">
        <f>F9+F10</f>
        <v>884</v>
      </c>
    </row>
    <row r="9" ht="20.1" customHeight="true" spans="1:6">
      <c r="A9" s="53" t="s">
        <v>1159</v>
      </c>
      <c r="B9" s="53">
        <f>B10+B11+B12+B13+B14+B15</f>
        <v>-6434</v>
      </c>
      <c r="C9" s="53">
        <f>C10+C11+C12+C13+C14+C15</f>
        <v>-6434</v>
      </c>
      <c r="D9" s="53" t="s">
        <v>1160</v>
      </c>
      <c r="E9" s="53">
        <v>781</v>
      </c>
      <c r="F9" s="55">
        <v>781</v>
      </c>
    </row>
    <row r="10" ht="20.1" customHeight="true" spans="1:6">
      <c r="A10" s="54" t="s">
        <v>1161</v>
      </c>
      <c r="B10" s="55">
        <v>-4464</v>
      </c>
      <c r="C10" s="55">
        <v>-4464</v>
      </c>
      <c r="D10" s="53" t="s">
        <v>1162</v>
      </c>
      <c r="E10" s="53">
        <v>113</v>
      </c>
      <c r="F10" s="55">
        <v>103</v>
      </c>
    </row>
    <row r="11" ht="20.1" customHeight="true" spans="1:6">
      <c r="A11" s="54" t="s">
        <v>1163</v>
      </c>
      <c r="B11" s="55">
        <v>516</v>
      </c>
      <c r="C11" s="55">
        <v>516</v>
      </c>
      <c r="D11" s="53"/>
      <c r="E11" s="53"/>
      <c r="F11" s="55"/>
    </row>
    <row r="12" ht="20.1" customHeight="true" spans="1:6">
      <c r="A12" s="54" t="s">
        <v>1164</v>
      </c>
      <c r="B12" s="55">
        <v>2003</v>
      </c>
      <c r="C12" s="55">
        <v>2003</v>
      </c>
      <c r="D12" s="53" t="s">
        <v>84</v>
      </c>
      <c r="E12" s="53"/>
      <c r="F12" s="55"/>
    </row>
    <row r="13" ht="20.1" customHeight="true" spans="1:6">
      <c r="A13" s="54" t="s">
        <v>1165</v>
      </c>
      <c r="B13" s="55">
        <v>-4489</v>
      </c>
      <c r="C13" s="55">
        <v>-4489</v>
      </c>
      <c r="D13" s="53" t="s">
        <v>84</v>
      </c>
      <c r="E13" s="53"/>
      <c r="F13" s="55"/>
    </row>
    <row r="14" ht="20.1" customHeight="true" spans="1:6">
      <c r="A14" s="54" t="s">
        <v>1166</v>
      </c>
      <c r="B14" s="54"/>
      <c r="C14" s="55"/>
      <c r="D14" s="53" t="s">
        <v>84</v>
      </c>
      <c r="E14" s="53"/>
      <c r="F14" s="55"/>
    </row>
    <row r="15" ht="20.1" customHeight="true" spans="1:6">
      <c r="A15" s="54" t="s">
        <v>1167</v>
      </c>
      <c r="B15" s="54"/>
      <c r="C15" s="55"/>
      <c r="D15" s="53" t="s">
        <v>84</v>
      </c>
      <c r="E15" s="53"/>
      <c r="F15" s="55"/>
    </row>
    <row r="16" ht="20.1" customHeight="true" spans="1:6">
      <c r="A16" s="54" t="s">
        <v>1168</v>
      </c>
      <c r="B16" s="54">
        <f>SUM(B17:B56)</f>
        <v>82830</v>
      </c>
      <c r="C16" s="54">
        <f>SUM(C17:C56)</f>
        <v>82484</v>
      </c>
      <c r="D16" s="53" t="s">
        <v>84</v>
      </c>
      <c r="E16" s="53"/>
      <c r="F16" s="55"/>
    </row>
    <row r="17" ht="20.1" customHeight="true" spans="1:6">
      <c r="A17" s="54" t="s">
        <v>1169</v>
      </c>
      <c r="B17" s="54"/>
      <c r="C17" s="55"/>
      <c r="D17" s="53" t="s">
        <v>84</v>
      </c>
      <c r="E17" s="53"/>
      <c r="F17" s="55"/>
    </row>
    <row r="18" ht="20.1" customHeight="true" spans="1:6">
      <c r="A18" s="56" t="s">
        <v>1170</v>
      </c>
      <c r="B18" s="56">
        <v>31298</v>
      </c>
      <c r="C18" s="55">
        <v>29097</v>
      </c>
      <c r="D18" s="53" t="s">
        <v>84</v>
      </c>
      <c r="E18" s="53"/>
      <c r="F18" s="55"/>
    </row>
    <row r="19" ht="20.1" customHeight="true" spans="1:6">
      <c r="A19" s="57" t="s">
        <v>1171</v>
      </c>
      <c r="B19" s="57">
        <v>8818</v>
      </c>
      <c r="C19" s="55">
        <v>8377</v>
      </c>
      <c r="D19" s="53" t="s">
        <v>84</v>
      </c>
      <c r="E19" s="53"/>
      <c r="F19" s="55"/>
    </row>
    <row r="20" ht="20.1" customHeight="true" spans="1:6">
      <c r="A20" s="57" t="s">
        <v>1172</v>
      </c>
      <c r="B20" s="57">
        <v>190</v>
      </c>
      <c r="C20" s="55">
        <v>-2222</v>
      </c>
      <c r="D20" s="53" t="s">
        <v>84</v>
      </c>
      <c r="E20" s="53"/>
      <c r="F20" s="55"/>
    </row>
    <row r="21" ht="20.1" customHeight="true" spans="1:6">
      <c r="A21" s="57" t="s">
        <v>1173</v>
      </c>
      <c r="B21" s="57">
        <v>14900</v>
      </c>
      <c r="C21" s="55">
        <v>11903</v>
      </c>
      <c r="D21" s="53" t="s">
        <v>84</v>
      </c>
      <c r="E21" s="53"/>
      <c r="F21" s="55"/>
    </row>
    <row r="22" ht="20.1" customHeight="true" spans="1:6">
      <c r="A22" s="57" t="s">
        <v>1174</v>
      </c>
      <c r="B22" s="57"/>
      <c r="C22" s="55">
        <v>2545</v>
      </c>
      <c r="D22" s="53" t="s">
        <v>84</v>
      </c>
      <c r="E22" s="53"/>
      <c r="F22" s="55"/>
    </row>
    <row r="23" ht="20.1" customHeight="true" spans="1:6">
      <c r="A23" s="57" t="s">
        <v>1175</v>
      </c>
      <c r="B23" s="57">
        <v>238</v>
      </c>
      <c r="C23" s="55">
        <v>55</v>
      </c>
      <c r="D23" s="53" t="s">
        <v>84</v>
      </c>
      <c r="E23" s="53"/>
      <c r="F23" s="55"/>
    </row>
    <row r="24" ht="20.1" customHeight="true" spans="1:6">
      <c r="A24" s="57" t="s">
        <v>1176</v>
      </c>
      <c r="B24" s="57">
        <v>1028</v>
      </c>
      <c r="C24" s="55"/>
      <c r="D24" s="53" t="s">
        <v>84</v>
      </c>
      <c r="E24" s="53"/>
      <c r="F24" s="55"/>
    </row>
    <row r="25" ht="20.1" customHeight="true" spans="1:6">
      <c r="A25" s="57" t="s">
        <v>1177</v>
      </c>
      <c r="B25" s="57">
        <v>2457</v>
      </c>
      <c r="C25" s="55">
        <v>94</v>
      </c>
      <c r="D25" s="53" t="s">
        <v>84</v>
      </c>
      <c r="E25" s="53"/>
      <c r="F25" s="55"/>
    </row>
    <row r="26" ht="20.1" customHeight="true" spans="1:6">
      <c r="A26" s="57" t="s">
        <v>1178</v>
      </c>
      <c r="B26" s="57">
        <v>4274</v>
      </c>
      <c r="C26" s="55">
        <v>4245</v>
      </c>
      <c r="D26" s="53" t="s">
        <v>84</v>
      </c>
      <c r="E26" s="53"/>
      <c r="F26" s="55"/>
    </row>
    <row r="27" ht="20.1" customHeight="true" spans="1:6">
      <c r="A27" s="56" t="s">
        <v>1179</v>
      </c>
      <c r="B27" s="56">
        <v>8051</v>
      </c>
      <c r="C27" s="55">
        <v>7459</v>
      </c>
      <c r="D27" s="53" t="s">
        <v>84</v>
      </c>
      <c r="E27" s="53"/>
      <c r="F27" s="55"/>
    </row>
    <row r="28" ht="20.1" customHeight="true" spans="1:6">
      <c r="A28" s="57" t="s">
        <v>1180</v>
      </c>
      <c r="B28" s="57">
        <v>1552</v>
      </c>
      <c r="C28" s="55">
        <v>423</v>
      </c>
      <c r="D28" s="57" t="s">
        <v>84</v>
      </c>
      <c r="E28" s="57"/>
      <c r="F28" s="59"/>
    </row>
    <row r="29" ht="20.1" customHeight="true" spans="1:6">
      <c r="A29" s="57" t="s">
        <v>1181</v>
      </c>
      <c r="B29" s="57"/>
      <c r="C29" s="55"/>
      <c r="D29" s="57" t="s">
        <v>84</v>
      </c>
      <c r="E29" s="57"/>
      <c r="F29" s="55"/>
    </row>
    <row r="30" ht="20.1" customHeight="true" spans="1:6">
      <c r="A30" s="57" t="s">
        <v>1182</v>
      </c>
      <c r="B30" s="57">
        <v>47</v>
      </c>
      <c r="C30" s="55">
        <v>42</v>
      </c>
      <c r="D30" s="57" t="s">
        <v>84</v>
      </c>
      <c r="E30" s="57"/>
      <c r="F30" s="55"/>
    </row>
    <row r="31" ht="20.1" customHeight="true" spans="1:6">
      <c r="A31" s="57" t="s">
        <v>1183</v>
      </c>
      <c r="B31" s="57">
        <v>9538</v>
      </c>
      <c r="C31" s="55">
        <v>11590</v>
      </c>
      <c r="D31" s="56" t="s">
        <v>84</v>
      </c>
      <c r="E31" s="56"/>
      <c r="F31" s="55"/>
    </row>
    <row r="32" ht="20.1" customHeight="true" spans="1:6">
      <c r="A32" s="57" t="s">
        <v>1184</v>
      </c>
      <c r="B32" s="57"/>
      <c r="C32" s="55"/>
      <c r="D32" s="57" t="s">
        <v>84</v>
      </c>
      <c r="E32" s="57"/>
      <c r="F32" s="55"/>
    </row>
    <row r="33" ht="20.1" customHeight="true" spans="1:6">
      <c r="A33" s="57" t="s">
        <v>1185</v>
      </c>
      <c r="B33" s="57"/>
      <c r="C33" s="55"/>
      <c r="D33" s="57" t="s">
        <v>84</v>
      </c>
      <c r="E33" s="57"/>
      <c r="F33" s="55"/>
    </row>
    <row r="34" ht="20.1" customHeight="true" spans="1:6">
      <c r="A34" s="57" t="s">
        <v>1186</v>
      </c>
      <c r="B34" s="57"/>
      <c r="C34" s="55"/>
      <c r="D34" s="57" t="s">
        <v>84</v>
      </c>
      <c r="E34" s="57"/>
      <c r="F34" s="55"/>
    </row>
    <row r="35" ht="20.1" customHeight="true" spans="1:6">
      <c r="A35" s="57" t="s">
        <v>1187</v>
      </c>
      <c r="B35" s="57">
        <v>280</v>
      </c>
      <c r="C35" s="55">
        <v>160</v>
      </c>
      <c r="D35" s="57" t="s">
        <v>84</v>
      </c>
      <c r="E35" s="57"/>
      <c r="F35" s="55"/>
    </row>
    <row r="36" ht="20.1" customHeight="true" spans="1:6">
      <c r="A36" s="58" t="s">
        <v>1188</v>
      </c>
      <c r="B36" s="101"/>
      <c r="C36" s="55"/>
      <c r="D36" s="57" t="s">
        <v>84</v>
      </c>
      <c r="E36" s="57"/>
      <c r="F36" s="55"/>
    </row>
    <row r="37" ht="20.1" customHeight="true" spans="1:6">
      <c r="A37" s="58" t="s">
        <v>1189</v>
      </c>
      <c r="B37" s="101"/>
      <c r="C37" s="55"/>
      <c r="D37" s="57" t="s">
        <v>84</v>
      </c>
      <c r="E37" s="57"/>
      <c r="F37" s="55"/>
    </row>
    <row r="38" ht="20.1" customHeight="true" spans="1:6">
      <c r="A38" s="58" t="s">
        <v>1190</v>
      </c>
      <c r="B38" s="101"/>
      <c r="C38" s="55"/>
      <c r="D38" s="57" t="s">
        <v>84</v>
      </c>
      <c r="E38" s="57"/>
      <c r="F38" s="55"/>
    </row>
    <row r="39" ht="20.1" customHeight="true" spans="1:6">
      <c r="A39" s="58" t="s">
        <v>1191</v>
      </c>
      <c r="B39" s="101"/>
      <c r="C39" s="55">
        <v>781</v>
      </c>
      <c r="D39" s="57" t="s">
        <v>84</v>
      </c>
      <c r="E39" s="57"/>
      <c r="F39" s="55"/>
    </row>
    <row r="40" ht="20.1" customHeight="true" spans="1:6">
      <c r="A40" s="58" t="s">
        <v>1192</v>
      </c>
      <c r="B40" s="101"/>
      <c r="C40" s="55">
        <v>2375</v>
      </c>
      <c r="D40" s="53" t="s">
        <v>84</v>
      </c>
      <c r="E40" s="53"/>
      <c r="F40" s="55"/>
    </row>
    <row r="41" ht="20.1" customHeight="true" spans="1:6">
      <c r="A41" s="58" t="s">
        <v>1193</v>
      </c>
      <c r="B41" s="101"/>
      <c r="C41" s="55"/>
      <c r="D41" s="53" t="s">
        <v>84</v>
      </c>
      <c r="E41" s="53"/>
      <c r="F41" s="55"/>
    </row>
    <row r="42" ht="20.1" customHeight="true" spans="1:6">
      <c r="A42" s="58" t="s">
        <v>1194</v>
      </c>
      <c r="B42" s="101"/>
      <c r="C42" s="55"/>
      <c r="D42" s="53" t="s">
        <v>84</v>
      </c>
      <c r="E42" s="53"/>
      <c r="F42" s="55"/>
    </row>
    <row r="43" ht="20.1" customHeight="true" spans="1:6">
      <c r="A43" s="58" t="s">
        <v>1195</v>
      </c>
      <c r="B43" s="101"/>
      <c r="C43" s="55">
        <v>2796</v>
      </c>
      <c r="D43" s="53" t="s">
        <v>84</v>
      </c>
      <c r="E43" s="53"/>
      <c r="F43" s="55"/>
    </row>
    <row r="44" ht="20.1" customHeight="true" spans="1:6">
      <c r="A44" s="58" t="s">
        <v>1196</v>
      </c>
      <c r="B44" s="101"/>
      <c r="C44" s="55">
        <v>2101</v>
      </c>
      <c r="D44" s="53" t="s">
        <v>84</v>
      </c>
      <c r="E44" s="53"/>
      <c r="F44" s="55"/>
    </row>
    <row r="45" ht="20.1" customHeight="true" spans="1:6">
      <c r="A45" s="58" t="s">
        <v>1197</v>
      </c>
      <c r="B45" s="101"/>
      <c r="C45" s="55"/>
      <c r="D45" s="53" t="s">
        <v>84</v>
      </c>
      <c r="E45" s="53"/>
      <c r="F45" s="55"/>
    </row>
    <row r="46" ht="20.1" customHeight="true" spans="1:6">
      <c r="A46" s="58" t="s">
        <v>1198</v>
      </c>
      <c r="B46" s="101"/>
      <c r="C46" s="55"/>
      <c r="D46" s="53" t="s">
        <v>84</v>
      </c>
      <c r="E46" s="53"/>
      <c r="F46" s="55"/>
    </row>
    <row r="47" ht="20.1" customHeight="true" spans="1:6">
      <c r="A47" s="58" t="s">
        <v>1199</v>
      </c>
      <c r="B47" s="101"/>
      <c r="C47" s="55"/>
      <c r="D47" s="53" t="s">
        <v>84</v>
      </c>
      <c r="E47" s="53"/>
      <c r="F47" s="55"/>
    </row>
    <row r="48" ht="20.1" customHeight="true" spans="1:6">
      <c r="A48" s="58" t="s">
        <v>1200</v>
      </c>
      <c r="B48" s="101"/>
      <c r="C48" s="55"/>
      <c r="D48" s="53" t="s">
        <v>84</v>
      </c>
      <c r="E48" s="53"/>
      <c r="F48" s="55"/>
    </row>
    <row r="49" ht="20.1" customHeight="true" spans="1:6">
      <c r="A49" s="58" t="s">
        <v>1201</v>
      </c>
      <c r="B49" s="101"/>
      <c r="C49" s="55"/>
      <c r="D49" s="53" t="s">
        <v>84</v>
      </c>
      <c r="E49" s="53"/>
      <c r="F49" s="55"/>
    </row>
    <row r="50" ht="20.1" customHeight="true" spans="1:6">
      <c r="A50" s="58" t="s">
        <v>1202</v>
      </c>
      <c r="B50" s="101"/>
      <c r="C50" s="55"/>
      <c r="D50" s="53" t="s">
        <v>84</v>
      </c>
      <c r="E50" s="53"/>
      <c r="F50" s="55"/>
    </row>
    <row r="51" ht="20.1" customHeight="true" spans="1:6">
      <c r="A51" s="58" t="s">
        <v>1203</v>
      </c>
      <c r="B51" s="101"/>
      <c r="C51" s="55"/>
      <c r="D51" s="53" t="s">
        <v>84</v>
      </c>
      <c r="E51" s="53"/>
      <c r="F51" s="55"/>
    </row>
    <row r="52" ht="20.1" customHeight="true" spans="1:6">
      <c r="A52" s="58" t="s">
        <v>1204</v>
      </c>
      <c r="B52" s="101"/>
      <c r="C52" s="55"/>
      <c r="D52" s="53" t="s">
        <v>84</v>
      </c>
      <c r="E52" s="53"/>
      <c r="F52" s="55"/>
    </row>
    <row r="53" ht="20.1" customHeight="true" spans="1:6">
      <c r="A53" s="58" t="s">
        <v>1205</v>
      </c>
      <c r="B53" s="101"/>
      <c r="C53" s="55">
        <v>11</v>
      </c>
      <c r="D53" s="53" t="s">
        <v>84</v>
      </c>
      <c r="E53" s="53"/>
      <c r="F53" s="55"/>
    </row>
    <row r="54" ht="20.1" customHeight="true" spans="1:6">
      <c r="A54" s="58" t="s">
        <v>1206</v>
      </c>
      <c r="B54" s="101"/>
      <c r="C54" s="55"/>
      <c r="D54" s="57" t="s">
        <v>84</v>
      </c>
      <c r="E54" s="57"/>
      <c r="F54" s="55"/>
    </row>
    <row r="55" ht="20.1" customHeight="true" spans="1:6">
      <c r="A55" s="58" t="s">
        <v>1207</v>
      </c>
      <c r="B55" s="101"/>
      <c r="C55" s="55"/>
      <c r="D55" s="57" t="s">
        <v>84</v>
      </c>
      <c r="E55" s="57"/>
      <c r="F55" s="55"/>
    </row>
    <row r="56" ht="20.1" customHeight="true" spans="1:6">
      <c r="A56" s="57" t="s">
        <v>1208</v>
      </c>
      <c r="B56" s="57">
        <v>159</v>
      </c>
      <c r="C56" s="55">
        <f>127+525</f>
        <v>652</v>
      </c>
      <c r="D56" s="57" t="s">
        <v>84</v>
      </c>
      <c r="E56" s="57"/>
      <c r="F56" s="55"/>
    </row>
    <row r="57" ht="20.1" customHeight="true" spans="1:6">
      <c r="A57" s="57" t="s">
        <v>1209</v>
      </c>
      <c r="B57" s="59">
        <f>SUM(B58:B77)</f>
        <v>35950</v>
      </c>
      <c r="C57" s="59">
        <f>SUM(C58:C77)</f>
        <v>3882</v>
      </c>
      <c r="D57" s="57" t="s">
        <v>84</v>
      </c>
      <c r="E57" s="57"/>
      <c r="F57" s="55"/>
    </row>
    <row r="58" ht="20.1" customHeight="true" spans="1:6">
      <c r="A58" s="57" t="s">
        <v>965</v>
      </c>
      <c r="B58" s="59">
        <v>295</v>
      </c>
      <c r="C58" s="55">
        <v>51</v>
      </c>
      <c r="D58" s="57" t="s">
        <v>84</v>
      </c>
      <c r="E58" s="57"/>
      <c r="F58" s="55"/>
    </row>
    <row r="59" ht="20.1" customHeight="true" spans="1:6">
      <c r="A59" s="57" t="s">
        <v>1210</v>
      </c>
      <c r="B59" s="59"/>
      <c r="C59" s="55"/>
      <c r="D59" s="57"/>
      <c r="E59" s="57"/>
      <c r="F59" s="55"/>
    </row>
    <row r="60" ht="20.1" customHeight="true" spans="1:6">
      <c r="A60" s="57" t="s">
        <v>1211</v>
      </c>
      <c r="B60" s="54"/>
      <c r="C60" s="55"/>
      <c r="D60" s="57"/>
      <c r="E60" s="57"/>
      <c r="F60" s="55"/>
    </row>
    <row r="61" ht="20.1" customHeight="true" spans="1:6">
      <c r="A61" s="57" t="s">
        <v>1212</v>
      </c>
      <c r="B61" s="54">
        <v>495</v>
      </c>
      <c r="C61" s="55"/>
      <c r="D61" s="57"/>
      <c r="E61" s="53"/>
      <c r="F61" s="55"/>
    </row>
    <row r="62" ht="20.1" customHeight="true" spans="1:6">
      <c r="A62" s="57" t="s">
        <v>966</v>
      </c>
      <c r="B62" s="48">
        <v>1134</v>
      </c>
      <c r="C62" s="55">
        <v>207</v>
      </c>
      <c r="D62" s="57"/>
      <c r="E62" s="53"/>
      <c r="F62" s="55"/>
    </row>
    <row r="63" ht="20.1" customHeight="true" spans="1:6">
      <c r="A63" s="57" t="s">
        <v>1213</v>
      </c>
      <c r="B63" s="54">
        <v>40</v>
      </c>
      <c r="C63" s="55"/>
      <c r="D63" s="57"/>
      <c r="E63" s="53"/>
      <c r="F63" s="55"/>
    </row>
    <row r="64" ht="20.1" customHeight="true" spans="1:6">
      <c r="A64" s="57" t="s">
        <v>1214</v>
      </c>
      <c r="B64" s="54">
        <v>257</v>
      </c>
      <c r="C64" s="55">
        <v>468</v>
      </c>
      <c r="D64" s="57"/>
      <c r="E64" s="53"/>
      <c r="F64" s="55"/>
    </row>
    <row r="65" ht="19.5" customHeight="true" spans="1:6">
      <c r="A65" s="57" t="s">
        <v>1215</v>
      </c>
      <c r="B65" s="54">
        <v>4903</v>
      </c>
      <c r="C65" s="55">
        <v>895</v>
      </c>
      <c r="D65" s="57"/>
      <c r="E65" s="189"/>
      <c r="F65" s="60"/>
    </row>
    <row r="66" s="47" customFormat="true" ht="20.1" customHeight="true" spans="1:6">
      <c r="A66" s="57" t="s">
        <v>1216</v>
      </c>
      <c r="B66" s="189">
        <v>4362</v>
      </c>
      <c r="C66" s="60">
        <v>72</v>
      </c>
      <c r="D66" s="57"/>
      <c r="E66" s="189"/>
      <c r="F66" s="60"/>
    </row>
    <row r="67" ht="20.1" customHeight="true" spans="1:6">
      <c r="A67" s="57" t="s">
        <v>969</v>
      </c>
      <c r="B67" s="54">
        <v>3473</v>
      </c>
      <c r="C67" s="55">
        <v>428</v>
      </c>
      <c r="D67" s="57"/>
      <c r="E67" s="54"/>
      <c r="F67" s="55"/>
    </row>
    <row r="68" ht="20.1" customHeight="true" spans="1:6">
      <c r="A68" s="57" t="s">
        <v>1217</v>
      </c>
      <c r="B68" s="54">
        <v>153</v>
      </c>
      <c r="C68" s="55"/>
      <c r="D68" s="57"/>
      <c r="E68" s="54"/>
      <c r="F68" s="55"/>
    </row>
    <row r="69" ht="20.1" customHeight="true" spans="1:6">
      <c r="A69" s="57" t="s">
        <v>1218</v>
      </c>
      <c r="B69" s="54">
        <v>3885</v>
      </c>
      <c r="C69" s="55">
        <v>1101</v>
      </c>
      <c r="D69" s="57"/>
      <c r="E69" s="54"/>
      <c r="F69" s="55"/>
    </row>
    <row r="70" ht="20.1" customHeight="true" spans="1:6">
      <c r="A70" s="57" t="s">
        <v>970</v>
      </c>
      <c r="B70" s="54">
        <v>1737</v>
      </c>
      <c r="C70" s="55">
        <v>600</v>
      </c>
      <c r="D70" s="57"/>
      <c r="E70" s="54"/>
      <c r="F70" s="55"/>
    </row>
    <row r="71" ht="20.1" customHeight="true" spans="1:6">
      <c r="A71" s="57" t="s">
        <v>1219</v>
      </c>
      <c r="B71" s="54">
        <v>641</v>
      </c>
      <c r="C71" s="55"/>
      <c r="D71" s="57"/>
      <c r="E71" s="54"/>
      <c r="F71" s="55"/>
    </row>
    <row r="72" ht="20.1" customHeight="true" spans="1:6">
      <c r="A72" s="57" t="s">
        <v>1220</v>
      </c>
      <c r="B72" s="54">
        <v>24</v>
      </c>
      <c r="C72" s="55"/>
      <c r="D72" s="57"/>
      <c r="E72" s="54"/>
      <c r="F72" s="55"/>
    </row>
    <row r="73" ht="20.1" customHeight="true" spans="1:6">
      <c r="A73" s="57" t="s">
        <v>1221</v>
      </c>
      <c r="B73" s="54">
        <v>100</v>
      </c>
      <c r="C73" s="55"/>
      <c r="D73" s="57"/>
      <c r="E73" s="54"/>
      <c r="F73" s="55"/>
    </row>
    <row r="74" ht="20.1" customHeight="true" spans="1:6">
      <c r="A74" s="57" t="s">
        <v>1222</v>
      </c>
      <c r="B74" s="54">
        <v>12955</v>
      </c>
      <c r="C74" s="55">
        <v>60</v>
      </c>
      <c r="D74" s="57"/>
      <c r="E74" s="54"/>
      <c r="F74" s="55"/>
    </row>
    <row r="75" ht="20.1" customHeight="true" spans="1:6">
      <c r="A75" s="57" t="s">
        <v>971</v>
      </c>
      <c r="B75" s="54">
        <v>1117</v>
      </c>
      <c r="C75" s="55"/>
      <c r="D75" s="57"/>
      <c r="E75" s="54"/>
      <c r="F75" s="55"/>
    </row>
    <row r="76" ht="20.1" customHeight="true" spans="1:6">
      <c r="A76" s="57" t="s">
        <v>1223</v>
      </c>
      <c r="B76" s="54"/>
      <c r="C76" s="55"/>
      <c r="D76" s="57"/>
      <c r="E76" s="54"/>
      <c r="F76" s="55"/>
    </row>
    <row r="77" ht="20.1" customHeight="true" spans="1:6">
      <c r="A77" s="59" t="s">
        <v>1224</v>
      </c>
      <c r="B77" s="54">
        <v>379</v>
      </c>
      <c r="C77" s="55"/>
      <c r="D77" s="190"/>
      <c r="E77" s="54"/>
      <c r="F77" s="55"/>
    </row>
    <row r="78" ht="20.1" customHeight="true" spans="1:6">
      <c r="A78" s="59"/>
      <c r="B78" s="54"/>
      <c r="C78" s="191"/>
      <c r="D78" s="190"/>
      <c r="E78" s="198"/>
      <c r="F78" s="55"/>
    </row>
    <row r="79" ht="20.1" customHeight="true" spans="1:6">
      <c r="A79" s="59"/>
      <c r="B79" s="61"/>
      <c r="C79" s="55"/>
      <c r="D79" s="190"/>
      <c r="E79" s="61"/>
      <c r="F79" s="55"/>
    </row>
    <row r="80" ht="20.1" customHeight="true" spans="1:6">
      <c r="A80" s="54" t="s">
        <v>1225</v>
      </c>
      <c r="B80" s="192">
        <v>9194</v>
      </c>
      <c r="C80" s="192">
        <v>11926</v>
      </c>
      <c r="D80" s="57" t="s">
        <v>84</v>
      </c>
      <c r="E80" s="192"/>
      <c r="F80" s="192"/>
    </row>
    <row r="81" ht="20.1" customHeight="true" spans="1:6">
      <c r="A81" s="54" t="s">
        <v>1226</v>
      </c>
      <c r="B81" s="193">
        <f>SUM(B82:B84)</f>
        <v>1029</v>
      </c>
      <c r="C81" s="193">
        <f>SUM(C82:C84)</f>
        <v>0</v>
      </c>
      <c r="D81" s="194" t="s">
        <v>1227</v>
      </c>
      <c r="E81" s="54"/>
      <c r="F81" s="192"/>
    </row>
    <row r="82" ht="20.1" customHeight="true" spans="1:6">
      <c r="A82" s="54" t="s">
        <v>1228</v>
      </c>
      <c r="B82" s="54">
        <v>1029</v>
      </c>
      <c r="C82" s="192"/>
      <c r="D82" s="53" t="s">
        <v>1229</v>
      </c>
      <c r="E82" s="54">
        <v>11926</v>
      </c>
      <c r="F82" s="192"/>
    </row>
    <row r="83" ht="20.1" customHeight="true" spans="1:6">
      <c r="A83" s="54" t="s">
        <v>1230</v>
      </c>
      <c r="B83" s="192"/>
      <c r="C83" s="192"/>
      <c r="D83" s="189" t="s">
        <v>1231</v>
      </c>
      <c r="E83" s="54">
        <v>10912</v>
      </c>
      <c r="F83" s="192"/>
    </row>
    <row r="84" ht="20.1" customHeight="true" spans="1:6">
      <c r="A84" s="54" t="s">
        <v>1232</v>
      </c>
      <c r="B84" s="192"/>
      <c r="C84" s="192"/>
      <c r="D84" s="189" t="s">
        <v>1233</v>
      </c>
      <c r="E84" s="192"/>
      <c r="F84" s="192"/>
    </row>
    <row r="85" ht="20.1" customHeight="true" spans="1:6">
      <c r="A85" s="189" t="s">
        <v>1234</v>
      </c>
      <c r="B85" s="192"/>
      <c r="C85" s="192"/>
      <c r="D85" s="54" t="s">
        <v>1235</v>
      </c>
      <c r="E85" s="192"/>
      <c r="F85" s="192"/>
    </row>
    <row r="86" ht="20.1" customHeight="true" spans="1:6">
      <c r="A86" s="54" t="s">
        <v>1236</v>
      </c>
      <c r="B86" s="192">
        <v>10912</v>
      </c>
      <c r="C86" s="192">
        <v>1000</v>
      </c>
      <c r="D86" s="195" t="s">
        <v>1237</v>
      </c>
      <c r="E86" s="192"/>
      <c r="F86" s="192"/>
    </row>
    <row r="87" ht="20.1" customHeight="true" spans="1:6">
      <c r="A87" s="54" t="s">
        <v>1238</v>
      </c>
      <c r="B87" s="192"/>
      <c r="C87" s="192"/>
      <c r="D87" s="195" t="s">
        <v>1239</v>
      </c>
      <c r="E87" s="192"/>
      <c r="F87" s="192"/>
    </row>
    <row r="88" ht="19.15" customHeight="true" spans="1:6">
      <c r="A88" s="196" t="s">
        <v>1240</v>
      </c>
      <c r="B88" s="192">
        <v>1118</v>
      </c>
      <c r="C88" s="192"/>
      <c r="D88" s="54"/>
      <c r="E88" s="192"/>
      <c r="F88" s="192"/>
    </row>
    <row r="89" ht="22.15" customHeight="true" spans="1:6">
      <c r="A89" s="54"/>
      <c r="B89" s="192"/>
      <c r="C89" s="192"/>
      <c r="D89" s="54"/>
      <c r="E89" s="192"/>
      <c r="F89" s="192"/>
    </row>
    <row r="90" spans="1:6">
      <c r="A90" s="54"/>
      <c r="B90" s="192"/>
      <c r="C90" s="192"/>
      <c r="D90" s="54"/>
      <c r="E90" s="192"/>
      <c r="F90" s="192"/>
    </row>
    <row r="91" spans="1:6">
      <c r="A91" s="54"/>
      <c r="B91" s="192"/>
      <c r="C91" s="192"/>
      <c r="D91" s="54" t="s">
        <v>84</v>
      </c>
      <c r="E91" s="192"/>
      <c r="F91" s="192"/>
    </row>
    <row r="92" spans="1:6">
      <c r="A92" s="54"/>
      <c r="B92" s="192"/>
      <c r="C92" s="192"/>
      <c r="D92" s="54" t="s">
        <v>84</v>
      </c>
      <c r="E92" s="192"/>
      <c r="F92" s="192"/>
    </row>
    <row r="93" spans="1:6">
      <c r="A93" s="54"/>
      <c r="B93" s="192"/>
      <c r="C93" s="192"/>
      <c r="D93" s="54" t="s">
        <v>84</v>
      </c>
      <c r="E93" s="192"/>
      <c r="F93" s="192"/>
    </row>
    <row r="94" spans="1:6">
      <c r="A94" s="54"/>
      <c r="B94" s="192"/>
      <c r="C94" s="192"/>
      <c r="D94" s="54" t="s">
        <v>84</v>
      </c>
      <c r="E94" s="192"/>
      <c r="F94" s="192"/>
    </row>
    <row r="95" spans="1:6">
      <c r="A95" s="54"/>
      <c r="B95" s="192"/>
      <c r="C95" s="192"/>
      <c r="D95" s="54"/>
      <c r="E95" s="192"/>
      <c r="F95" s="192"/>
    </row>
    <row r="96" spans="1:6">
      <c r="A96" s="54"/>
      <c r="B96" s="192"/>
      <c r="C96" s="192"/>
      <c r="D96" s="54"/>
      <c r="E96" s="192"/>
      <c r="F96" s="192"/>
    </row>
    <row r="97" spans="1:6">
      <c r="A97" s="54"/>
      <c r="B97" s="192"/>
      <c r="C97" s="192"/>
      <c r="D97" s="54"/>
      <c r="E97" s="192"/>
      <c r="F97" s="192"/>
    </row>
    <row r="98" spans="1:6">
      <c r="A98" s="61" t="s">
        <v>1241</v>
      </c>
      <c r="B98" s="62">
        <f t="shared" ref="B98:F98" si="0">B6+B7</f>
        <v>193924</v>
      </c>
      <c r="C98" s="62">
        <f t="shared" si="0"/>
        <v>152267</v>
      </c>
      <c r="D98" s="61" t="s">
        <v>1242</v>
      </c>
      <c r="E98" s="193">
        <f t="shared" si="0"/>
        <v>193924</v>
      </c>
      <c r="F98" s="193">
        <f t="shared" si="0"/>
        <v>152267</v>
      </c>
    </row>
    <row r="99" spans="4:4">
      <c r="D99" s="197"/>
    </row>
    <row r="100" spans="4:4">
      <c r="D100" s="197"/>
    </row>
    <row r="101" spans="4:4">
      <c r="D101" s="197"/>
    </row>
    <row r="102" spans="4:4">
      <c r="D102" s="197"/>
    </row>
    <row r="103" spans="4:4">
      <c r="D103" s="197"/>
    </row>
    <row r="104" spans="4:4">
      <c r="D104" s="197"/>
    </row>
    <row r="105" spans="4:4">
      <c r="D105" s="197"/>
    </row>
    <row r="106" spans="4:4">
      <c r="D106" s="197"/>
    </row>
    <row r="107" spans="4:4">
      <c r="D107" s="197"/>
    </row>
    <row r="108" spans="4:4">
      <c r="D108" s="197"/>
    </row>
    <row r="109" spans="4:4">
      <c r="D109" s="197"/>
    </row>
    <row r="110" spans="4:4">
      <c r="D110" s="197"/>
    </row>
    <row r="111" spans="4:4">
      <c r="D111" s="197"/>
    </row>
    <row r="112" spans="4:4">
      <c r="D112" s="197"/>
    </row>
    <row r="113" spans="4:4">
      <c r="D113" s="197"/>
    </row>
    <row r="114" spans="4:4">
      <c r="D114" s="197"/>
    </row>
    <row r="115" spans="4:4">
      <c r="D115" s="197"/>
    </row>
    <row r="116" spans="4:4">
      <c r="D116" s="197"/>
    </row>
    <row r="117" spans="4:4">
      <c r="D117" s="197"/>
    </row>
  </sheetData>
  <protectedRanges>
    <protectedRange password="CC35" sqref="B36:B55" name="区域1"/>
  </protectedRanges>
  <mergeCells count="3">
    <mergeCell ref="A2:F2"/>
    <mergeCell ref="A4:C4"/>
    <mergeCell ref="D4:F4"/>
  </mergeCells>
  <pageMargins left="0.393055555555556" right="0.15625" top="0.313888888888889" bottom="0" header="0.15625" footer="0.196527777777778"/>
  <pageSetup paperSize="9" scale="9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0"/>
  <sheetViews>
    <sheetView showGridLines="0" showZeros="0" workbookViewId="0">
      <pane xSplit="2" ySplit="6" topLeftCell="C202" activePane="bottomRight" state="frozen"/>
      <selection/>
      <selection pane="topRight"/>
      <selection pane="bottomLeft"/>
      <selection pane="bottomRight" activeCell="A2" sqref="A1:H220"/>
    </sheetView>
  </sheetViews>
  <sheetFormatPr defaultColWidth="9" defaultRowHeight="19.5" customHeight="true" outlineLevelCol="7"/>
  <cols>
    <col min="1" max="1" width="49.375" style="129" customWidth="true"/>
    <col min="2" max="3" width="10" style="129" customWidth="true"/>
    <col min="4" max="4" width="18.125" style="129" customWidth="true"/>
    <col min="5" max="5" width="26.25" style="129" customWidth="true"/>
    <col min="6" max="6" width="10" style="129" customWidth="true"/>
    <col min="7" max="7" width="17.875" style="129" customWidth="true"/>
    <col min="8" max="8" width="10" style="129" customWidth="true"/>
    <col min="9" max="256" width="9" style="129"/>
    <col min="257" max="257" width="49.375" style="129" customWidth="true"/>
    <col min="258" max="259" width="10" style="129" customWidth="true"/>
    <col min="260" max="260" width="18.125" style="129" customWidth="true"/>
    <col min="261" max="261" width="26.25" style="129" customWidth="true"/>
    <col min="262" max="262" width="10" style="129" customWidth="true"/>
    <col min="263" max="263" width="17.875" style="129" customWidth="true"/>
    <col min="264" max="264" width="10" style="129" customWidth="true"/>
    <col min="265" max="512" width="9" style="129"/>
    <col min="513" max="513" width="49.375" style="129" customWidth="true"/>
    <col min="514" max="515" width="10" style="129" customWidth="true"/>
    <col min="516" max="516" width="18.125" style="129" customWidth="true"/>
    <col min="517" max="517" width="26.25" style="129" customWidth="true"/>
    <col min="518" max="518" width="10" style="129" customWidth="true"/>
    <col min="519" max="519" width="17.875" style="129" customWidth="true"/>
    <col min="520" max="520" width="10" style="129" customWidth="true"/>
    <col min="521" max="768" width="9" style="129"/>
    <col min="769" max="769" width="49.375" style="129" customWidth="true"/>
    <col min="770" max="771" width="10" style="129" customWidth="true"/>
    <col min="772" max="772" width="18.125" style="129" customWidth="true"/>
    <col min="773" max="773" width="26.25" style="129" customWidth="true"/>
    <col min="774" max="774" width="10" style="129" customWidth="true"/>
    <col min="775" max="775" width="17.875" style="129" customWidth="true"/>
    <col min="776" max="776" width="10" style="129" customWidth="true"/>
    <col min="777" max="1024" width="9" style="129"/>
    <col min="1025" max="1025" width="49.375" style="129" customWidth="true"/>
    <col min="1026" max="1027" width="10" style="129" customWidth="true"/>
    <col min="1028" max="1028" width="18.125" style="129" customWidth="true"/>
    <col min="1029" max="1029" width="26.25" style="129" customWidth="true"/>
    <col min="1030" max="1030" width="10" style="129" customWidth="true"/>
    <col min="1031" max="1031" width="17.875" style="129" customWidth="true"/>
    <col min="1032" max="1032" width="10" style="129" customWidth="true"/>
    <col min="1033" max="1280" width="9" style="129"/>
    <col min="1281" max="1281" width="49.375" style="129" customWidth="true"/>
    <col min="1282" max="1283" width="10" style="129" customWidth="true"/>
    <col min="1284" max="1284" width="18.125" style="129" customWidth="true"/>
    <col min="1285" max="1285" width="26.25" style="129" customWidth="true"/>
    <col min="1286" max="1286" width="10" style="129" customWidth="true"/>
    <col min="1287" max="1287" width="17.875" style="129" customWidth="true"/>
    <col min="1288" max="1288" width="10" style="129" customWidth="true"/>
    <col min="1289" max="1536" width="9" style="129"/>
    <col min="1537" max="1537" width="49.375" style="129" customWidth="true"/>
    <col min="1538" max="1539" width="10" style="129" customWidth="true"/>
    <col min="1540" max="1540" width="18.125" style="129" customWidth="true"/>
    <col min="1541" max="1541" width="26.25" style="129" customWidth="true"/>
    <col min="1542" max="1542" width="10" style="129" customWidth="true"/>
    <col min="1543" max="1543" width="17.875" style="129" customWidth="true"/>
    <col min="1544" max="1544" width="10" style="129" customWidth="true"/>
    <col min="1545" max="1792" width="9" style="129"/>
    <col min="1793" max="1793" width="49.375" style="129" customWidth="true"/>
    <col min="1794" max="1795" width="10" style="129" customWidth="true"/>
    <col min="1796" max="1796" width="18.125" style="129" customWidth="true"/>
    <col min="1797" max="1797" width="26.25" style="129" customWidth="true"/>
    <col min="1798" max="1798" width="10" style="129" customWidth="true"/>
    <col min="1799" max="1799" width="17.875" style="129" customWidth="true"/>
    <col min="1800" max="1800" width="10" style="129" customWidth="true"/>
    <col min="1801" max="2048" width="9" style="129"/>
    <col min="2049" max="2049" width="49.375" style="129" customWidth="true"/>
    <col min="2050" max="2051" width="10" style="129" customWidth="true"/>
    <col min="2052" max="2052" width="18.125" style="129" customWidth="true"/>
    <col min="2053" max="2053" width="26.25" style="129" customWidth="true"/>
    <col min="2054" max="2054" width="10" style="129" customWidth="true"/>
    <col min="2055" max="2055" width="17.875" style="129" customWidth="true"/>
    <col min="2056" max="2056" width="10" style="129" customWidth="true"/>
    <col min="2057" max="2304" width="9" style="129"/>
    <col min="2305" max="2305" width="49.375" style="129" customWidth="true"/>
    <col min="2306" max="2307" width="10" style="129" customWidth="true"/>
    <col min="2308" max="2308" width="18.125" style="129" customWidth="true"/>
    <col min="2309" max="2309" width="26.25" style="129" customWidth="true"/>
    <col min="2310" max="2310" width="10" style="129" customWidth="true"/>
    <col min="2311" max="2311" width="17.875" style="129" customWidth="true"/>
    <col min="2312" max="2312" width="10" style="129" customWidth="true"/>
    <col min="2313" max="2560" width="9" style="129"/>
    <col min="2561" max="2561" width="49.375" style="129" customWidth="true"/>
    <col min="2562" max="2563" width="10" style="129" customWidth="true"/>
    <col min="2564" max="2564" width="18.125" style="129" customWidth="true"/>
    <col min="2565" max="2565" width="26.25" style="129" customWidth="true"/>
    <col min="2566" max="2566" width="10" style="129" customWidth="true"/>
    <col min="2567" max="2567" width="17.875" style="129" customWidth="true"/>
    <col min="2568" max="2568" width="10" style="129" customWidth="true"/>
    <col min="2569" max="2816" width="9" style="129"/>
    <col min="2817" max="2817" width="49.375" style="129" customWidth="true"/>
    <col min="2818" max="2819" width="10" style="129" customWidth="true"/>
    <col min="2820" max="2820" width="18.125" style="129" customWidth="true"/>
    <col min="2821" max="2821" width="26.25" style="129" customWidth="true"/>
    <col min="2822" max="2822" width="10" style="129" customWidth="true"/>
    <col min="2823" max="2823" width="17.875" style="129" customWidth="true"/>
    <col min="2824" max="2824" width="10" style="129" customWidth="true"/>
    <col min="2825" max="3072" width="9" style="129"/>
    <col min="3073" max="3073" width="49.375" style="129" customWidth="true"/>
    <col min="3074" max="3075" width="10" style="129" customWidth="true"/>
    <col min="3076" max="3076" width="18.125" style="129" customWidth="true"/>
    <col min="3077" max="3077" width="26.25" style="129" customWidth="true"/>
    <col min="3078" max="3078" width="10" style="129" customWidth="true"/>
    <col min="3079" max="3079" width="17.875" style="129" customWidth="true"/>
    <col min="3080" max="3080" width="10" style="129" customWidth="true"/>
    <col min="3081" max="3328" width="9" style="129"/>
    <col min="3329" max="3329" width="49.375" style="129" customWidth="true"/>
    <col min="3330" max="3331" width="10" style="129" customWidth="true"/>
    <col min="3332" max="3332" width="18.125" style="129" customWidth="true"/>
    <col min="3333" max="3333" width="26.25" style="129" customWidth="true"/>
    <col min="3334" max="3334" width="10" style="129" customWidth="true"/>
    <col min="3335" max="3335" width="17.875" style="129" customWidth="true"/>
    <col min="3336" max="3336" width="10" style="129" customWidth="true"/>
    <col min="3337" max="3584" width="9" style="129"/>
    <col min="3585" max="3585" width="49.375" style="129" customWidth="true"/>
    <col min="3586" max="3587" width="10" style="129" customWidth="true"/>
    <col min="3588" max="3588" width="18.125" style="129" customWidth="true"/>
    <col min="3589" max="3589" width="26.25" style="129" customWidth="true"/>
    <col min="3590" max="3590" width="10" style="129" customWidth="true"/>
    <col min="3591" max="3591" width="17.875" style="129" customWidth="true"/>
    <col min="3592" max="3592" width="10" style="129" customWidth="true"/>
    <col min="3593" max="3840" width="9" style="129"/>
    <col min="3841" max="3841" width="49.375" style="129" customWidth="true"/>
    <col min="3842" max="3843" width="10" style="129" customWidth="true"/>
    <col min="3844" max="3844" width="18.125" style="129" customWidth="true"/>
    <col min="3845" max="3845" width="26.25" style="129" customWidth="true"/>
    <col min="3846" max="3846" width="10" style="129" customWidth="true"/>
    <col min="3847" max="3847" width="17.875" style="129" customWidth="true"/>
    <col min="3848" max="3848" width="10" style="129" customWidth="true"/>
    <col min="3849" max="4096" width="9" style="129"/>
    <col min="4097" max="4097" width="49.375" style="129" customWidth="true"/>
    <col min="4098" max="4099" width="10" style="129" customWidth="true"/>
    <col min="4100" max="4100" width="18.125" style="129" customWidth="true"/>
    <col min="4101" max="4101" width="26.25" style="129" customWidth="true"/>
    <col min="4102" max="4102" width="10" style="129" customWidth="true"/>
    <col min="4103" max="4103" width="17.875" style="129" customWidth="true"/>
    <col min="4104" max="4104" width="10" style="129" customWidth="true"/>
    <col min="4105" max="4352" width="9" style="129"/>
    <col min="4353" max="4353" width="49.375" style="129" customWidth="true"/>
    <col min="4354" max="4355" width="10" style="129" customWidth="true"/>
    <col min="4356" max="4356" width="18.125" style="129" customWidth="true"/>
    <col min="4357" max="4357" width="26.25" style="129" customWidth="true"/>
    <col min="4358" max="4358" width="10" style="129" customWidth="true"/>
    <col min="4359" max="4359" width="17.875" style="129" customWidth="true"/>
    <col min="4360" max="4360" width="10" style="129" customWidth="true"/>
    <col min="4361" max="4608" width="9" style="129"/>
    <col min="4609" max="4609" width="49.375" style="129" customWidth="true"/>
    <col min="4610" max="4611" width="10" style="129" customWidth="true"/>
    <col min="4612" max="4612" width="18.125" style="129" customWidth="true"/>
    <col min="4613" max="4613" width="26.25" style="129" customWidth="true"/>
    <col min="4614" max="4614" width="10" style="129" customWidth="true"/>
    <col min="4615" max="4615" width="17.875" style="129" customWidth="true"/>
    <col min="4616" max="4616" width="10" style="129" customWidth="true"/>
    <col min="4617" max="4864" width="9" style="129"/>
    <col min="4865" max="4865" width="49.375" style="129" customWidth="true"/>
    <col min="4866" max="4867" width="10" style="129" customWidth="true"/>
    <col min="4868" max="4868" width="18.125" style="129" customWidth="true"/>
    <col min="4869" max="4869" width="26.25" style="129" customWidth="true"/>
    <col min="4870" max="4870" width="10" style="129" customWidth="true"/>
    <col min="4871" max="4871" width="17.875" style="129" customWidth="true"/>
    <col min="4872" max="4872" width="10" style="129" customWidth="true"/>
    <col min="4873" max="5120" width="9" style="129"/>
    <col min="5121" max="5121" width="49.375" style="129" customWidth="true"/>
    <col min="5122" max="5123" width="10" style="129" customWidth="true"/>
    <col min="5124" max="5124" width="18.125" style="129" customWidth="true"/>
    <col min="5125" max="5125" width="26.25" style="129" customWidth="true"/>
    <col min="5126" max="5126" width="10" style="129" customWidth="true"/>
    <col min="5127" max="5127" width="17.875" style="129" customWidth="true"/>
    <col min="5128" max="5128" width="10" style="129" customWidth="true"/>
    <col min="5129" max="5376" width="9" style="129"/>
    <col min="5377" max="5377" width="49.375" style="129" customWidth="true"/>
    <col min="5378" max="5379" width="10" style="129" customWidth="true"/>
    <col min="5380" max="5380" width="18.125" style="129" customWidth="true"/>
    <col min="5381" max="5381" width="26.25" style="129" customWidth="true"/>
    <col min="5382" max="5382" width="10" style="129" customWidth="true"/>
    <col min="5383" max="5383" width="17.875" style="129" customWidth="true"/>
    <col min="5384" max="5384" width="10" style="129" customWidth="true"/>
    <col min="5385" max="5632" width="9" style="129"/>
    <col min="5633" max="5633" width="49.375" style="129" customWidth="true"/>
    <col min="5634" max="5635" width="10" style="129" customWidth="true"/>
    <col min="5636" max="5636" width="18.125" style="129" customWidth="true"/>
    <col min="5637" max="5637" width="26.25" style="129" customWidth="true"/>
    <col min="5638" max="5638" width="10" style="129" customWidth="true"/>
    <col min="5639" max="5639" width="17.875" style="129" customWidth="true"/>
    <col min="5640" max="5640" width="10" style="129" customWidth="true"/>
    <col min="5641" max="5888" width="9" style="129"/>
    <col min="5889" max="5889" width="49.375" style="129" customWidth="true"/>
    <col min="5890" max="5891" width="10" style="129" customWidth="true"/>
    <col min="5892" max="5892" width="18.125" style="129" customWidth="true"/>
    <col min="5893" max="5893" width="26.25" style="129" customWidth="true"/>
    <col min="5894" max="5894" width="10" style="129" customWidth="true"/>
    <col min="5895" max="5895" width="17.875" style="129" customWidth="true"/>
    <col min="5896" max="5896" width="10" style="129" customWidth="true"/>
    <col min="5897" max="6144" width="9" style="129"/>
    <col min="6145" max="6145" width="49.375" style="129" customWidth="true"/>
    <col min="6146" max="6147" width="10" style="129" customWidth="true"/>
    <col min="6148" max="6148" width="18.125" style="129" customWidth="true"/>
    <col min="6149" max="6149" width="26.25" style="129" customWidth="true"/>
    <col min="6150" max="6150" width="10" style="129" customWidth="true"/>
    <col min="6151" max="6151" width="17.875" style="129" customWidth="true"/>
    <col min="6152" max="6152" width="10" style="129" customWidth="true"/>
    <col min="6153" max="6400" width="9" style="129"/>
    <col min="6401" max="6401" width="49.375" style="129" customWidth="true"/>
    <col min="6402" max="6403" width="10" style="129" customWidth="true"/>
    <col min="6404" max="6404" width="18.125" style="129" customWidth="true"/>
    <col min="6405" max="6405" width="26.25" style="129" customWidth="true"/>
    <col min="6406" max="6406" width="10" style="129" customWidth="true"/>
    <col min="6407" max="6407" width="17.875" style="129" customWidth="true"/>
    <col min="6408" max="6408" width="10" style="129" customWidth="true"/>
    <col min="6409" max="6656" width="9" style="129"/>
    <col min="6657" max="6657" width="49.375" style="129" customWidth="true"/>
    <col min="6658" max="6659" width="10" style="129" customWidth="true"/>
    <col min="6660" max="6660" width="18.125" style="129" customWidth="true"/>
    <col min="6661" max="6661" width="26.25" style="129" customWidth="true"/>
    <col min="6662" max="6662" width="10" style="129" customWidth="true"/>
    <col min="6663" max="6663" width="17.875" style="129" customWidth="true"/>
    <col min="6664" max="6664" width="10" style="129" customWidth="true"/>
    <col min="6665" max="6912" width="9" style="129"/>
    <col min="6913" max="6913" width="49.375" style="129" customWidth="true"/>
    <col min="6914" max="6915" width="10" style="129" customWidth="true"/>
    <col min="6916" max="6916" width="18.125" style="129" customWidth="true"/>
    <col min="6917" max="6917" width="26.25" style="129" customWidth="true"/>
    <col min="6918" max="6918" width="10" style="129" customWidth="true"/>
    <col min="6919" max="6919" width="17.875" style="129" customWidth="true"/>
    <col min="6920" max="6920" width="10" style="129" customWidth="true"/>
    <col min="6921" max="7168" width="9" style="129"/>
    <col min="7169" max="7169" width="49.375" style="129" customWidth="true"/>
    <col min="7170" max="7171" width="10" style="129" customWidth="true"/>
    <col min="7172" max="7172" width="18.125" style="129" customWidth="true"/>
    <col min="7173" max="7173" width="26.25" style="129" customWidth="true"/>
    <col min="7174" max="7174" width="10" style="129" customWidth="true"/>
    <col min="7175" max="7175" width="17.875" style="129" customWidth="true"/>
    <col min="7176" max="7176" width="10" style="129" customWidth="true"/>
    <col min="7177" max="7424" width="9" style="129"/>
    <col min="7425" max="7425" width="49.375" style="129" customWidth="true"/>
    <col min="7426" max="7427" width="10" style="129" customWidth="true"/>
    <col min="7428" max="7428" width="18.125" style="129" customWidth="true"/>
    <col min="7429" max="7429" width="26.25" style="129" customWidth="true"/>
    <col min="7430" max="7430" width="10" style="129" customWidth="true"/>
    <col min="7431" max="7431" width="17.875" style="129" customWidth="true"/>
    <col min="7432" max="7432" width="10" style="129" customWidth="true"/>
    <col min="7433" max="7680" width="9" style="129"/>
    <col min="7681" max="7681" width="49.375" style="129" customWidth="true"/>
    <col min="7682" max="7683" width="10" style="129" customWidth="true"/>
    <col min="7684" max="7684" width="18.125" style="129" customWidth="true"/>
    <col min="7685" max="7685" width="26.25" style="129" customWidth="true"/>
    <col min="7686" max="7686" width="10" style="129" customWidth="true"/>
    <col min="7687" max="7687" width="17.875" style="129" customWidth="true"/>
    <col min="7688" max="7688" width="10" style="129" customWidth="true"/>
    <col min="7689" max="7936" width="9" style="129"/>
    <col min="7937" max="7937" width="49.375" style="129" customWidth="true"/>
    <col min="7938" max="7939" width="10" style="129" customWidth="true"/>
    <col min="7940" max="7940" width="18.125" style="129" customWidth="true"/>
    <col min="7941" max="7941" width="26.25" style="129" customWidth="true"/>
    <col min="7942" max="7942" width="10" style="129" customWidth="true"/>
    <col min="7943" max="7943" width="17.875" style="129" customWidth="true"/>
    <col min="7944" max="7944" width="10" style="129" customWidth="true"/>
    <col min="7945" max="8192" width="9" style="129"/>
    <col min="8193" max="8193" width="49.375" style="129" customWidth="true"/>
    <col min="8194" max="8195" width="10" style="129" customWidth="true"/>
    <col min="8196" max="8196" width="18.125" style="129" customWidth="true"/>
    <col min="8197" max="8197" width="26.25" style="129" customWidth="true"/>
    <col min="8198" max="8198" width="10" style="129" customWidth="true"/>
    <col min="8199" max="8199" width="17.875" style="129" customWidth="true"/>
    <col min="8200" max="8200" width="10" style="129" customWidth="true"/>
    <col min="8201" max="8448" width="9" style="129"/>
    <col min="8449" max="8449" width="49.375" style="129" customWidth="true"/>
    <col min="8450" max="8451" width="10" style="129" customWidth="true"/>
    <col min="8452" max="8452" width="18.125" style="129" customWidth="true"/>
    <col min="8453" max="8453" width="26.25" style="129" customWidth="true"/>
    <col min="8454" max="8454" width="10" style="129" customWidth="true"/>
    <col min="8455" max="8455" width="17.875" style="129" customWidth="true"/>
    <col min="8456" max="8456" width="10" style="129" customWidth="true"/>
    <col min="8457" max="8704" width="9" style="129"/>
    <col min="8705" max="8705" width="49.375" style="129" customWidth="true"/>
    <col min="8706" max="8707" width="10" style="129" customWidth="true"/>
    <col min="8708" max="8708" width="18.125" style="129" customWidth="true"/>
    <col min="8709" max="8709" width="26.25" style="129" customWidth="true"/>
    <col min="8710" max="8710" width="10" style="129" customWidth="true"/>
    <col min="8711" max="8711" width="17.875" style="129" customWidth="true"/>
    <col min="8712" max="8712" width="10" style="129" customWidth="true"/>
    <col min="8713" max="8960" width="9" style="129"/>
    <col min="8961" max="8961" width="49.375" style="129" customWidth="true"/>
    <col min="8962" max="8963" width="10" style="129" customWidth="true"/>
    <col min="8964" max="8964" width="18.125" style="129" customWidth="true"/>
    <col min="8965" max="8965" width="26.25" style="129" customWidth="true"/>
    <col min="8966" max="8966" width="10" style="129" customWidth="true"/>
    <col min="8967" max="8967" width="17.875" style="129" customWidth="true"/>
    <col min="8968" max="8968" width="10" style="129" customWidth="true"/>
    <col min="8969" max="9216" width="9" style="129"/>
    <col min="9217" max="9217" width="49.375" style="129" customWidth="true"/>
    <col min="9218" max="9219" width="10" style="129" customWidth="true"/>
    <col min="9220" max="9220" width="18.125" style="129" customWidth="true"/>
    <col min="9221" max="9221" width="26.25" style="129" customWidth="true"/>
    <col min="9222" max="9222" width="10" style="129" customWidth="true"/>
    <col min="9223" max="9223" width="17.875" style="129" customWidth="true"/>
    <col min="9224" max="9224" width="10" style="129" customWidth="true"/>
    <col min="9225" max="9472" width="9" style="129"/>
    <col min="9473" max="9473" width="49.375" style="129" customWidth="true"/>
    <col min="9474" max="9475" width="10" style="129" customWidth="true"/>
    <col min="9476" max="9476" width="18.125" style="129" customWidth="true"/>
    <col min="9477" max="9477" width="26.25" style="129" customWidth="true"/>
    <col min="9478" max="9478" width="10" style="129" customWidth="true"/>
    <col min="9479" max="9479" width="17.875" style="129" customWidth="true"/>
    <col min="9480" max="9480" width="10" style="129" customWidth="true"/>
    <col min="9481" max="9728" width="9" style="129"/>
    <col min="9729" max="9729" width="49.375" style="129" customWidth="true"/>
    <col min="9730" max="9731" width="10" style="129" customWidth="true"/>
    <col min="9732" max="9732" width="18.125" style="129" customWidth="true"/>
    <col min="9733" max="9733" width="26.25" style="129" customWidth="true"/>
    <col min="9734" max="9734" width="10" style="129" customWidth="true"/>
    <col min="9735" max="9735" width="17.875" style="129" customWidth="true"/>
    <col min="9736" max="9736" width="10" style="129" customWidth="true"/>
    <col min="9737" max="9984" width="9" style="129"/>
    <col min="9985" max="9985" width="49.375" style="129" customWidth="true"/>
    <col min="9986" max="9987" width="10" style="129" customWidth="true"/>
    <col min="9988" max="9988" width="18.125" style="129" customWidth="true"/>
    <col min="9989" max="9989" width="26.25" style="129" customWidth="true"/>
    <col min="9990" max="9990" width="10" style="129" customWidth="true"/>
    <col min="9991" max="9991" width="17.875" style="129" customWidth="true"/>
    <col min="9992" max="9992" width="10" style="129" customWidth="true"/>
    <col min="9993" max="10240" width="9" style="129"/>
    <col min="10241" max="10241" width="49.375" style="129" customWidth="true"/>
    <col min="10242" max="10243" width="10" style="129" customWidth="true"/>
    <col min="10244" max="10244" width="18.125" style="129" customWidth="true"/>
    <col min="10245" max="10245" width="26.25" style="129" customWidth="true"/>
    <col min="10246" max="10246" width="10" style="129" customWidth="true"/>
    <col min="10247" max="10247" width="17.875" style="129" customWidth="true"/>
    <col min="10248" max="10248" width="10" style="129" customWidth="true"/>
    <col min="10249" max="10496" width="9" style="129"/>
    <col min="10497" max="10497" width="49.375" style="129" customWidth="true"/>
    <col min="10498" max="10499" width="10" style="129" customWidth="true"/>
    <col min="10500" max="10500" width="18.125" style="129" customWidth="true"/>
    <col min="10501" max="10501" width="26.25" style="129" customWidth="true"/>
    <col min="10502" max="10502" width="10" style="129" customWidth="true"/>
    <col min="10503" max="10503" width="17.875" style="129" customWidth="true"/>
    <col min="10504" max="10504" width="10" style="129" customWidth="true"/>
    <col min="10505" max="10752" width="9" style="129"/>
    <col min="10753" max="10753" width="49.375" style="129" customWidth="true"/>
    <col min="10754" max="10755" width="10" style="129" customWidth="true"/>
    <col min="10756" max="10756" width="18.125" style="129" customWidth="true"/>
    <col min="10757" max="10757" width="26.25" style="129" customWidth="true"/>
    <col min="10758" max="10758" width="10" style="129" customWidth="true"/>
    <col min="10759" max="10759" width="17.875" style="129" customWidth="true"/>
    <col min="10760" max="10760" width="10" style="129" customWidth="true"/>
    <col min="10761" max="11008" width="9" style="129"/>
    <col min="11009" max="11009" width="49.375" style="129" customWidth="true"/>
    <col min="11010" max="11011" width="10" style="129" customWidth="true"/>
    <col min="11012" max="11012" width="18.125" style="129" customWidth="true"/>
    <col min="11013" max="11013" width="26.25" style="129" customWidth="true"/>
    <col min="11014" max="11014" width="10" style="129" customWidth="true"/>
    <col min="11015" max="11015" width="17.875" style="129" customWidth="true"/>
    <col min="11016" max="11016" width="10" style="129" customWidth="true"/>
    <col min="11017" max="11264" width="9" style="129"/>
    <col min="11265" max="11265" width="49.375" style="129" customWidth="true"/>
    <col min="11266" max="11267" width="10" style="129" customWidth="true"/>
    <col min="11268" max="11268" width="18.125" style="129" customWidth="true"/>
    <col min="11269" max="11269" width="26.25" style="129" customWidth="true"/>
    <col min="11270" max="11270" width="10" style="129" customWidth="true"/>
    <col min="11271" max="11271" width="17.875" style="129" customWidth="true"/>
    <col min="11272" max="11272" width="10" style="129" customWidth="true"/>
    <col min="11273" max="11520" width="9" style="129"/>
    <col min="11521" max="11521" width="49.375" style="129" customWidth="true"/>
    <col min="11522" max="11523" width="10" style="129" customWidth="true"/>
    <col min="11524" max="11524" width="18.125" style="129" customWidth="true"/>
    <col min="11525" max="11525" width="26.25" style="129" customWidth="true"/>
    <col min="11526" max="11526" width="10" style="129" customWidth="true"/>
    <col min="11527" max="11527" width="17.875" style="129" customWidth="true"/>
    <col min="11528" max="11528" width="10" style="129" customWidth="true"/>
    <col min="11529" max="11776" width="9" style="129"/>
    <col min="11777" max="11777" width="49.375" style="129" customWidth="true"/>
    <col min="11778" max="11779" width="10" style="129" customWidth="true"/>
    <col min="11780" max="11780" width="18.125" style="129" customWidth="true"/>
    <col min="11781" max="11781" width="26.25" style="129" customWidth="true"/>
    <col min="11782" max="11782" width="10" style="129" customWidth="true"/>
    <col min="11783" max="11783" width="17.875" style="129" customWidth="true"/>
    <col min="11784" max="11784" width="10" style="129" customWidth="true"/>
    <col min="11785" max="12032" width="9" style="129"/>
    <col min="12033" max="12033" width="49.375" style="129" customWidth="true"/>
    <col min="12034" max="12035" width="10" style="129" customWidth="true"/>
    <col min="12036" max="12036" width="18.125" style="129" customWidth="true"/>
    <col min="12037" max="12037" width="26.25" style="129" customWidth="true"/>
    <col min="12038" max="12038" width="10" style="129" customWidth="true"/>
    <col min="12039" max="12039" width="17.875" style="129" customWidth="true"/>
    <col min="12040" max="12040" width="10" style="129" customWidth="true"/>
    <col min="12041" max="12288" width="9" style="129"/>
    <col min="12289" max="12289" width="49.375" style="129" customWidth="true"/>
    <col min="12290" max="12291" width="10" style="129" customWidth="true"/>
    <col min="12292" max="12292" width="18.125" style="129" customWidth="true"/>
    <col min="12293" max="12293" width="26.25" style="129" customWidth="true"/>
    <col min="12294" max="12294" width="10" style="129" customWidth="true"/>
    <col min="12295" max="12295" width="17.875" style="129" customWidth="true"/>
    <col min="12296" max="12296" width="10" style="129" customWidth="true"/>
    <col min="12297" max="12544" width="9" style="129"/>
    <col min="12545" max="12545" width="49.375" style="129" customWidth="true"/>
    <col min="12546" max="12547" width="10" style="129" customWidth="true"/>
    <col min="12548" max="12548" width="18.125" style="129" customWidth="true"/>
    <col min="12549" max="12549" width="26.25" style="129" customWidth="true"/>
    <col min="12550" max="12550" width="10" style="129" customWidth="true"/>
    <col min="12551" max="12551" width="17.875" style="129" customWidth="true"/>
    <col min="12552" max="12552" width="10" style="129" customWidth="true"/>
    <col min="12553" max="12800" width="9" style="129"/>
    <col min="12801" max="12801" width="49.375" style="129" customWidth="true"/>
    <col min="12802" max="12803" width="10" style="129" customWidth="true"/>
    <col min="12804" max="12804" width="18.125" style="129" customWidth="true"/>
    <col min="12805" max="12805" width="26.25" style="129" customWidth="true"/>
    <col min="12806" max="12806" width="10" style="129" customWidth="true"/>
    <col min="12807" max="12807" width="17.875" style="129" customWidth="true"/>
    <col min="12808" max="12808" width="10" style="129" customWidth="true"/>
    <col min="12809" max="13056" width="9" style="129"/>
    <col min="13057" max="13057" width="49.375" style="129" customWidth="true"/>
    <col min="13058" max="13059" width="10" style="129" customWidth="true"/>
    <col min="13060" max="13060" width="18.125" style="129" customWidth="true"/>
    <col min="13061" max="13061" width="26.25" style="129" customWidth="true"/>
    <col min="13062" max="13062" width="10" style="129" customWidth="true"/>
    <col min="13063" max="13063" width="17.875" style="129" customWidth="true"/>
    <col min="13064" max="13064" width="10" style="129" customWidth="true"/>
    <col min="13065" max="13312" width="9" style="129"/>
    <col min="13313" max="13313" width="49.375" style="129" customWidth="true"/>
    <col min="13314" max="13315" width="10" style="129" customWidth="true"/>
    <col min="13316" max="13316" width="18.125" style="129" customWidth="true"/>
    <col min="13317" max="13317" width="26.25" style="129" customWidth="true"/>
    <col min="13318" max="13318" width="10" style="129" customWidth="true"/>
    <col min="13319" max="13319" width="17.875" style="129" customWidth="true"/>
    <col min="13320" max="13320" width="10" style="129" customWidth="true"/>
    <col min="13321" max="13568" width="9" style="129"/>
    <col min="13569" max="13569" width="49.375" style="129" customWidth="true"/>
    <col min="13570" max="13571" width="10" style="129" customWidth="true"/>
    <col min="13572" max="13572" width="18.125" style="129" customWidth="true"/>
    <col min="13573" max="13573" width="26.25" style="129" customWidth="true"/>
    <col min="13574" max="13574" width="10" style="129" customWidth="true"/>
    <col min="13575" max="13575" width="17.875" style="129" customWidth="true"/>
    <col min="13576" max="13576" width="10" style="129" customWidth="true"/>
    <col min="13577" max="13824" width="9" style="129"/>
    <col min="13825" max="13825" width="49.375" style="129" customWidth="true"/>
    <col min="13826" max="13827" width="10" style="129" customWidth="true"/>
    <col min="13828" max="13828" width="18.125" style="129" customWidth="true"/>
    <col min="13829" max="13829" width="26.25" style="129" customWidth="true"/>
    <col min="13830" max="13830" width="10" style="129" customWidth="true"/>
    <col min="13831" max="13831" width="17.875" style="129" customWidth="true"/>
    <col min="13832" max="13832" width="10" style="129" customWidth="true"/>
    <col min="13833" max="14080" width="9" style="129"/>
    <col min="14081" max="14081" width="49.375" style="129" customWidth="true"/>
    <col min="14082" max="14083" width="10" style="129" customWidth="true"/>
    <col min="14084" max="14084" width="18.125" style="129" customWidth="true"/>
    <col min="14085" max="14085" width="26.25" style="129" customWidth="true"/>
    <col min="14086" max="14086" width="10" style="129" customWidth="true"/>
    <col min="14087" max="14087" width="17.875" style="129" customWidth="true"/>
    <col min="14088" max="14088" width="10" style="129" customWidth="true"/>
    <col min="14089" max="14336" width="9" style="129"/>
    <col min="14337" max="14337" width="49.375" style="129" customWidth="true"/>
    <col min="14338" max="14339" width="10" style="129" customWidth="true"/>
    <col min="14340" max="14340" width="18.125" style="129" customWidth="true"/>
    <col min="14341" max="14341" width="26.25" style="129" customWidth="true"/>
    <col min="14342" max="14342" width="10" style="129" customWidth="true"/>
    <col min="14343" max="14343" width="17.875" style="129" customWidth="true"/>
    <col min="14344" max="14344" width="10" style="129" customWidth="true"/>
    <col min="14345" max="14592" width="9" style="129"/>
    <col min="14593" max="14593" width="49.375" style="129" customWidth="true"/>
    <col min="14594" max="14595" width="10" style="129" customWidth="true"/>
    <col min="14596" max="14596" width="18.125" style="129" customWidth="true"/>
    <col min="14597" max="14597" width="26.25" style="129" customWidth="true"/>
    <col min="14598" max="14598" width="10" style="129" customWidth="true"/>
    <col min="14599" max="14599" width="17.875" style="129" customWidth="true"/>
    <col min="14600" max="14600" width="10" style="129" customWidth="true"/>
    <col min="14601" max="14848" width="9" style="129"/>
    <col min="14849" max="14849" width="49.375" style="129" customWidth="true"/>
    <col min="14850" max="14851" width="10" style="129" customWidth="true"/>
    <col min="14852" max="14852" width="18.125" style="129" customWidth="true"/>
    <col min="14853" max="14853" width="26.25" style="129" customWidth="true"/>
    <col min="14854" max="14854" width="10" style="129" customWidth="true"/>
    <col min="14855" max="14855" width="17.875" style="129" customWidth="true"/>
    <col min="14856" max="14856" width="10" style="129" customWidth="true"/>
    <col min="14857" max="15104" width="9" style="129"/>
    <col min="15105" max="15105" width="49.375" style="129" customWidth="true"/>
    <col min="15106" max="15107" width="10" style="129" customWidth="true"/>
    <col min="15108" max="15108" width="18.125" style="129" customWidth="true"/>
    <col min="15109" max="15109" width="26.25" style="129" customWidth="true"/>
    <col min="15110" max="15110" width="10" style="129" customWidth="true"/>
    <col min="15111" max="15111" width="17.875" style="129" customWidth="true"/>
    <col min="15112" max="15112" width="10" style="129" customWidth="true"/>
    <col min="15113" max="15360" width="9" style="129"/>
    <col min="15361" max="15361" width="49.375" style="129" customWidth="true"/>
    <col min="15362" max="15363" width="10" style="129" customWidth="true"/>
    <col min="15364" max="15364" width="18.125" style="129" customWidth="true"/>
    <col min="15365" max="15365" width="26.25" style="129" customWidth="true"/>
    <col min="15366" max="15366" width="10" style="129" customWidth="true"/>
    <col min="15367" max="15367" width="17.875" style="129" customWidth="true"/>
    <col min="15368" max="15368" width="10" style="129" customWidth="true"/>
    <col min="15369" max="15616" width="9" style="129"/>
    <col min="15617" max="15617" width="49.375" style="129" customWidth="true"/>
    <col min="15618" max="15619" width="10" style="129" customWidth="true"/>
    <col min="15620" max="15620" width="18.125" style="129" customWidth="true"/>
    <col min="15621" max="15621" width="26.25" style="129" customWidth="true"/>
    <col min="15622" max="15622" width="10" style="129" customWidth="true"/>
    <col min="15623" max="15623" width="17.875" style="129" customWidth="true"/>
    <col min="15624" max="15624" width="10" style="129" customWidth="true"/>
    <col min="15625" max="15872" width="9" style="129"/>
    <col min="15873" max="15873" width="49.375" style="129" customWidth="true"/>
    <col min="15874" max="15875" width="10" style="129" customWidth="true"/>
    <col min="15876" max="15876" width="18.125" style="129" customWidth="true"/>
    <col min="15877" max="15877" width="26.25" style="129" customWidth="true"/>
    <col min="15878" max="15878" width="10" style="129" customWidth="true"/>
    <col min="15879" max="15879" width="17.875" style="129" customWidth="true"/>
    <col min="15880" max="15880" width="10" style="129" customWidth="true"/>
    <col min="15881" max="16128" width="9" style="129"/>
    <col min="16129" max="16129" width="49.375" style="129" customWidth="true"/>
    <col min="16130" max="16131" width="10" style="129" customWidth="true"/>
    <col min="16132" max="16132" width="18.125" style="129" customWidth="true"/>
    <col min="16133" max="16133" width="26.25" style="129" customWidth="true"/>
    <col min="16134" max="16134" width="10" style="129" customWidth="true"/>
    <col min="16135" max="16135" width="17.875" style="129" customWidth="true"/>
    <col min="16136" max="16136" width="10" style="129" customWidth="true"/>
    <col min="16137" max="16384" width="9" style="129"/>
  </cols>
  <sheetData>
    <row r="1" customHeight="true" spans="1:1">
      <c r="A1" s="117" t="s">
        <v>1243</v>
      </c>
    </row>
    <row r="2" customHeight="true" spans="1:8">
      <c r="A2" s="95" t="s">
        <v>1244</v>
      </c>
      <c r="B2" s="95"/>
      <c r="C2" s="95"/>
      <c r="D2" s="95"/>
      <c r="E2" s="95"/>
      <c r="F2" s="95"/>
      <c r="G2" s="95"/>
      <c r="H2" s="95"/>
    </row>
    <row r="3" customHeight="true" spans="1:8">
      <c r="A3" s="117"/>
      <c r="H3" s="137" t="s">
        <v>2</v>
      </c>
    </row>
    <row r="4" s="92" customFormat="true" customHeight="true" spans="1:8">
      <c r="A4" s="131" t="s">
        <v>135</v>
      </c>
      <c r="B4" s="131" t="s">
        <v>6</v>
      </c>
      <c r="C4" s="131" t="s">
        <v>1245</v>
      </c>
      <c r="D4" s="132" t="s">
        <v>1246</v>
      </c>
      <c r="E4" s="179" t="s">
        <v>1247</v>
      </c>
      <c r="F4" s="179" t="s">
        <v>1248</v>
      </c>
      <c r="G4" s="131" t="s">
        <v>1249</v>
      </c>
      <c r="H4" s="131" t="s">
        <v>1250</v>
      </c>
    </row>
    <row r="5" s="92" customFormat="true" customHeight="true" spans="1:8">
      <c r="A5" s="131"/>
      <c r="B5" s="131"/>
      <c r="C5" s="131"/>
      <c r="D5" s="169"/>
      <c r="E5" s="179"/>
      <c r="F5" s="179"/>
      <c r="G5" s="131"/>
      <c r="H5" s="131"/>
    </row>
    <row r="6" customHeight="true" spans="1:8">
      <c r="A6" s="170" t="s">
        <v>136</v>
      </c>
      <c r="B6" s="171">
        <f t="shared" ref="B6:H6" si="0">SUM(B7:B33)</f>
        <v>17633</v>
      </c>
      <c r="C6" s="171">
        <f t="shared" si="0"/>
        <v>17473</v>
      </c>
      <c r="D6" s="171">
        <f t="shared" si="0"/>
        <v>51</v>
      </c>
      <c r="E6" s="171">
        <f t="shared" si="0"/>
        <v>109</v>
      </c>
      <c r="F6" s="171">
        <f t="shared" si="0"/>
        <v>0</v>
      </c>
      <c r="G6" s="171">
        <f t="shared" si="0"/>
        <v>0</v>
      </c>
      <c r="H6" s="171">
        <f t="shared" si="0"/>
        <v>0</v>
      </c>
    </row>
    <row r="7" customHeight="true" spans="1:8">
      <c r="A7" s="172" t="s">
        <v>137</v>
      </c>
      <c r="B7" s="131">
        <f>SUM(C7:H7)</f>
        <v>517</v>
      </c>
      <c r="C7" s="173">
        <v>517</v>
      </c>
      <c r="D7" s="174"/>
      <c r="E7" s="173"/>
      <c r="F7" s="131"/>
      <c r="G7" s="131"/>
      <c r="H7" s="131"/>
    </row>
    <row r="8" customHeight="true" spans="1:8">
      <c r="A8" s="172" t="s">
        <v>149</v>
      </c>
      <c r="B8" s="131">
        <f t="shared" ref="B8:B36" si="1">SUM(C8:H8)</f>
        <v>216</v>
      </c>
      <c r="C8" s="173">
        <v>216</v>
      </c>
      <c r="D8" s="174"/>
      <c r="E8" s="173"/>
      <c r="F8" s="131"/>
      <c r="G8" s="131"/>
      <c r="H8" s="131"/>
    </row>
    <row r="9" customHeight="true" spans="1:8">
      <c r="A9" s="172" t="s">
        <v>154</v>
      </c>
      <c r="B9" s="131">
        <f t="shared" si="1"/>
        <v>5964</v>
      </c>
      <c r="C9" s="173">
        <v>5964</v>
      </c>
      <c r="D9" s="174"/>
      <c r="E9" s="173"/>
      <c r="F9" s="131"/>
      <c r="G9" s="131"/>
      <c r="H9" s="131"/>
    </row>
    <row r="10" customHeight="true" spans="1:8">
      <c r="A10" s="172" t="s">
        <v>161</v>
      </c>
      <c r="B10" s="131">
        <f t="shared" si="1"/>
        <v>421</v>
      </c>
      <c r="C10" s="173">
        <v>421</v>
      </c>
      <c r="D10" s="174"/>
      <c r="E10" s="173"/>
      <c r="F10" s="131"/>
      <c r="G10" s="131"/>
      <c r="H10" s="131"/>
    </row>
    <row r="11" customHeight="true" spans="1:8">
      <c r="A11" s="175" t="s">
        <v>169</v>
      </c>
      <c r="B11" s="131">
        <f t="shared" si="1"/>
        <v>211</v>
      </c>
      <c r="C11" s="173">
        <v>190</v>
      </c>
      <c r="D11" s="174">
        <v>10</v>
      </c>
      <c r="E11" s="173">
        <v>11</v>
      </c>
      <c r="F11" s="131"/>
      <c r="G11" s="131"/>
      <c r="H11" s="131"/>
    </row>
    <row r="12" customHeight="true" spans="1:8">
      <c r="A12" s="172" t="s">
        <v>176</v>
      </c>
      <c r="B12" s="131">
        <f t="shared" si="1"/>
        <v>1072</v>
      </c>
      <c r="C12" s="173">
        <v>1072</v>
      </c>
      <c r="D12" s="174"/>
      <c r="E12" s="173"/>
      <c r="F12" s="131"/>
      <c r="G12" s="131"/>
      <c r="H12" s="131"/>
    </row>
    <row r="13" customHeight="true" spans="1:8">
      <c r="A13" s="172" t="s">
        <v>183</v>
      </c>
      <c r="B13" s="131">
        <f t="shared" si="1"/>
        <v>400</v>
      </c>
      <c r="C13" s="173">
        <v>400</v>
      </c>
      <c r="D13" s="174"/>
      <c r="E13" s="173"/>
      <c r="F13" s="131"/>
      <c r="G13" s="131"/>
      <c r="H13" s="131"/>
    </row>
    <row r="14" customHeight="true" spans="1:8">
      <c r="A14" s="175" t="s">
        <v>190</v>
      </c>
      <c r="B14" s="131">
        <f t="shared" si="1"/>
        <v>245</v>
      </c>
      <c r="C14" s="173">
        <v>243</v>
      </c>
      <c r="D14" s="174"/>
      <c r="E14" s="173">
        <v>2</v>
      </c>
      <c r="F14" s="131"/>
      <c r="G14" s="131"/>
      <c r="H14" s="131"/>
    </row>
    <row r="15" customHeight="true" spans="1:8">
      <c r="A15" s="172" t="s">
        <v>194</v>
      </c>
      <c r="B15" s="131">
        <f t="shared" si="1"/>
        <v>0</v>
      </c>
      <c r="C15" s="173">
        <v>0</v>
      </c>
      <c r="D15" s="174"/>
      <c r="E15" s="173"/>
      <c r="F15" s="131"/>
      <c r="G15" s="131"/>
      <c r="H15" s="131"/>
    </row>
    <row r="16" customHeight="true" spans="1:8">
      <c r="A16" s="175" t="s">
        <v>203</v>
      </c>
      <c r="B16" s="131">
        <f t="shared" si="1"/>
        <v>1</v>
      </c>
      <c r="C16" s="173">
        <v>0</v>
      </c>
      <c r="D16" s="174"/>
      <c r="E16" s="173">
        <v>1</v>
      </c>
      <c r="F16" s="131"/>
      <c r="G16" s="131"/>
      <c r="H16" s="131"/>
    </row>
    <row r="17" customHeight="true" spans="1:8">
      <c r="A17" s="176" t="s">
        <v>209</v>
      </c>
      <c r="B17" s="131">
        <f t="shared" si="1"/>
        <v>1012</v>
      </c>
      <c r="C17" s="173">
        <v>1012</v>
      </c>
      <c r="D17" s="174"/>
      <c r="E17" s="173"/>
      <c r="F17" s="131"/>
      <c r="G17" s="131"/>
      <c r="H17" s="131"/>
    </row>
    <row r="18" customHeight="true" spans="1:8">
      <c r="A18" s="176" t="s">
        <v>214</v>
      </c>
      <c r="B18" s="131">
        <f t="shared" si="1"/>
        <v>704</v>
      </c>
      <c r="C18" s="173">
        <v>704</v>
      </c>
      <c r="D18" s="174"/>
      <c r="E18" s="173"/>
      <c r="F18" s="131"/>
      <c r="G18" s="131"/>
      <c r="H18" s="131"/>
    </row>
    <row r="19" customHeight="true" spans="1:8">
      <c r="A19" s="175" t="s">
        <v>221</v>
      </c>
      <c r="B19" s="131">
        <f t="shared" si="1"/>
        <v>0</v>
      </c>
      <c r="C19" s="173">
        <v>0</v>
      </c>
      <c r="D19" s="174"/>
      <c r="E19" s="173"/>
      <c r="F19" s="131"/>
      <c r="G19" s="131"/>
      <c r="H19" s="131"/>
    </row>
    <row r="20" customHeight="true" spans="1:8">
      <c r="A20" s="177" t="s">
        <v>231</v>
      </c>
      <c r="B20" s="131">
        <f t="shared" si="1"/>
        <v>0</v>
      </c>
      <c r="C20" s="173">
        <v>0</v>
      </c>
      <c r="D20" s="174"/>
      <c r="E20" s="173"/>
      <c r="F20" s="131"/>
      <c r="G20" s="131"/>
      <c r="H20" s="131"/>
    </row>
    <row r="21" customHeight="true" spans="1:8">
      <c r="A21" s="172" t="s">
        <v>1251</v>
      </c>
      <c r="B21" s="131">
        <f t="shared" si="1"/>
        <v>10</v>
      </c>
      <c r="C21" s="173">
        <v>10</v>
      </c>
      <c r="D21" s="174"/>
      <c r="E21" s="173"/>
      <c r="F21" s="131"/>
      <c r="G21" s="131"/>
      <c r="H21" s="131"/>
    </row>
    <row r="22" customHeight="true" spans="1:8">
      <c r="A22" s="175" t="s">
        <v>238</v>
      </c>
      <c r="B22" s="131">
        <f t="shared" si="1"/>
        <v>263</v>
      </c>
      <c r="C22" s="173">
        <v>263</v>
      </c>
      <c r="D22" s="174"/>
      <c r="E22" s="173"/>
      <c r="F22" s="131"/>
      <c r="G22" s="131"/>
      <c r="H22" s="131"/>
    </row>
    <row r="23" customHeight="true" spans="1:8">
      <c r="A23" s="175" t="s">
        <v>241</v>
      </c>
      <c r="B23" s="131">
        <f t="shared" si="1"/>
        <v>52</v>
      </c>
      <c r="C23" s="173">
        <v>52</v>
      </c>
      <c r="D23" s="174"/>
      <c r="E23" s="173"/>
      <c r="F23" s="131"/>
      <c r="G23" s="131"/>
      <c r="H23" s="131"/>
    </row>
    <row r="24" customHeight="true" spans="1:8">
      <c r="A24" s="175" t="s">
        <v>243</v>
      </c>
      <c r="B24" s="131">
        <f t="shared" si="1"/>
        <v>365</v>
      </c>
      <c r="C24" s="173">
        <v>338</v>
      </c>
      <c r="D24" s="174">
        <v>25</v>
      </c>
      <c r="E24" s="173">
        <v>2</v>
      </c>
      <c r="F24" s="131"/>
      <c r="G24" s="131"/>
      <c r="H24" s="131"/>
    </row>
    <row r="25" customHeight="true" spans="1:8">
      <c r="A25" s="175" t="s">
        <v>246</v>
      </c>
      <c r="B25" s="131">
        <f t="shared" si="1"/>
        <v>2407</v>
      </c>
      <c r="C25" s="173">
        <v>2407</v>
      </c>
      <c r="D25" s="174"/>
      <c r="E25" s="173"/>
      <c r="F25" s="131"/>
      <c r="G25" s="131"/>
      <c r="H25" s="131"/>
    </row>
    <row r="26" customHeight="true" spans="1:8">
      <c r="A26" s="175" t="s">
        <v>249</v>
      </c>
      <c r="B26" s="131">
        <f t="shared" si="1"/>
        <v>1453</v>
      </c>
      <c r="C26" s="173">
        <v>1347</v>
      </c>
      <c r="D26" s="174">
        <v>16</v>
      </c>
      <c r="E26" s="173">
        <v>90</v>
      </c>
      <c r="F26" s="131"/>
      <c r="G26" s="131"/>
      <c r="H26" s="131"/>
    </row>
    <row r="27" customHeight="true" spans="1:8">
      <c r="A27" s="175" t="s">
        <v>252</v>
      </c>
      <c r="B27" s="131">
        <f t="shared" si="1"/>
        <v>564</v>
      </c>
      <c r="C27" s="173">
        <v>564</v>
      </c>
      <c r="D27" s="174"/>
      <c r="E27" s="173"/>
      <c r="F27" s="131"/>
      <c r="G27" s="131"/>
      <c r="H27" s="131"/>
    </row>
    <row r="28" customHeight="true" spans="1:8">
      <c r="A28" s="175" t="s">
        <v>254</v>
      </c>
      <c r="B28" s="131">
        <f t="shared" si="1"/>
        <v>124</v>
      </c>
      <c r="C28" s="173">
        <v>124</v>
      </c>
      <c r="D28" s="174"/>
      <c r="E28" s="173"/>
      <c r="F28" s="131"/>
      <c r="G28" s="131"/>
      <c r="H28" s="131"/>
    </row>
    <row r="29" customHeight="true" spans="1:8">
      <c r="A29" s="175" t="s">
        <v>258</v>
      </c>
      <c r="B29" s="131">
        <f t="shared" si="1"/>
        <v>0</v>
      </c>
      <c r="C29" s="173">
        <v>0</v>
      </c>
      <c r="D29" s="174"/>
      <c r="E29" s="173"/>
      <c r="F29" s="131"/>
      <c r="G29" s="131"/>
      <c r="H29" s="131"/>
    </row>
    <row r="30" customHeight="true" spans="1:8">
      <c r="A30" s="175" t="s">
        <v>260</v>
      </c>
      <c r="B30" s="131">
        <f t="shared" si="1"/>
        <v>0</v>
      </c>
      <c r="C30" s="173">
        <v>0</v>
      </c>
      <c r="D30" s="174"/>
      <c r="E30" s="173"/>
      <c r="F30" s="131"/>
      <c r="G30" s="131"/>
      <c r="H30" s="131"/>
    </row>
    <row r="31" customHeight="true" spans="1:8">
      <c r="A31" s="177" t="s">
        <v>262</v>
      </c>
      <c r="B31" s="131">
        <f t="shared" si="1"/>
        <v>0</v>
      </c>
      <c r="C31" s="173">
        <v>0</v>
      </c>
      <c r="D31" s="174"/>
      <c r="E31" s="173"/>
      <c r="F31" s="131"/>
      <c r="G31" s="131"/>
      <c r="H31" s="131"/>
    </row>
    <row r="32" customHeight="true" spans="1:8">
      <c r="A32" s="177" t="s">
        <v>264</v>
      </c>
      <c r="B32" s="131">
        <f t="shared" si="1"/>
        <v>1632</v>
      </c>
      <c r="C32" s="173">
        <v>1629</v>
      </c>
      <c r="D32" s="174"/>
      <c r="E32" s="173">
        <v>3</v>
      </c>
      <c r="F32" s="131"/>
      <c r="G32" s="131"/>
      <c r="H32" s="131"/>
    </row>
    <row r="33" customHeight="true" spans="1:8">
      <c r="A33" s="175" t="s">
        <v>276</v>
      </c>
      <c r="B33" s="131">
        <f t="shared" si="1"/>
        <v>0</v>
      </c>
      <c r="C33" s="173">
        <v>0</v>
      </c>
      <c r="D33" s="174"/>
      <c r="E33" s="173"/>
      <c r="F33" s="131"/>
      <c r="G33" s="131"/>
      <c r="H33" s="131"/>
    </row>
    <row r="34" customHeight="true" spans="1:8">
      <c r="A34" s="170" t="s">
        <v>279</v>
      </c>
      <c r="B34" s="171">
        <f t="shared" ref="B34:H34" si="2">SUM(B35:B36)</f>
        <v>0</v>
      </c>
      <c r="C34" s="171">
        <f t="shared" si="2"/>
        <v>0</v>
      </c>
      <c r="D34" s="171">
        <f t="shared" si="2"/>
        <v>0</v>
      </c>
      <c r="E34" s="171">
        <f t="shared" si="2"/>
        <v>0</v>
      </c>
      <c r="F34" s="171">
        <f t="shared" si="2"/>
        <v>0</v>
      </c>
      <c r="G34" s="171">
        <f t="shared" si="2"/>
        <v>0</v>
      </c>
      <c r="H34" s="171">
        <f t="shared" si="2"/>
        <v>0</v>
      </c>
    </row>
    <row r="35" customHeight="true" spans="1:8">
      <c r="A35" s="172" t="s">
        <v>280</v>
      </c>
      <c r="B35" s="131">
        <f t="shared" si="1"/>
        <v>0</v>
      </c>
      <c r="C35" s="173">
        <v>0</v>
      </c>
      <c r="D35" s="174"/>
      <c r="E35" s="173"/>
      <c r="F35" s="131"/>
      <c r="G35" s="131"/>
      <c r="H35" s="131"/>
    </row>
    <row r="36" customHeight="true" spans="1:8">
      <c r="A36" s="172" t="s">
        <v>281</v>
      </c>
      <c r="B36" s="131">
        <f t="shared" si="1"/>
        <v>0</v>
      </c>
      <c r="C36" s="173">
        <v>0</v>
      </c>
      <c r="D36" s="174"/>
      <c r="E36" s="173"/>
      <c r="F36" s="131"/>
      <c r="G36" s="131"/>
      <c r="H36" s="131"/>
    </row>
    <row r="37" customHeight="true" spans="1:8">
      <c r="A37" s="170" t="s">
        <v>282</v>
      </c>
      <c r="B37" s="171">
        <f>SUM(B38:B39)</f>
        <v>0</v>
      </c>
      <c r="C37" s="171">
        <f t="shared" ref="C37:H37" si="3">SUM(C38:C39)</f>
        <v>0</v>
      </c>
      <c r="D37" s="171">
        <f t="shared" si="3"/>
        <v>0</v>
      </c>
      <c r="E37" s="171">
        <f t="shared" si="3"/>
        <v>0</v>
      </c>
      <c r="F37" s="171">
        <f t="shared" si="3"/>
        <v>0</v>
      </c>
      <c r="G37" s="171">
        <f t="shared" si="3"/>
        <v>0</v>
      </c>
      <c r="H37" s="171">
        <f t="shared" si="3"/>
        <v>0</v>
      </c>
    </row>
    <row r="38" customHeight="true" spans="1:8">
      <c r="A38" s="175" t="s">
        <v>283</v>
      </c>
      <c r="B38" s="131">
        <f t="shared" ref="B38:B41" si="4">SUM(C38:H38)</f>
        <v>0</v>
      </c>
      <c r="C38" s="173">
        <v>0</v>
      </c>
      <c r="D38" s="174"/>
      <c r="E38" s="173"/>
      <c r="F38" s="131"/>
      <c r="G38" s="131"/>
      <c r="H38" s="131"/>
    </row>
    <row r="39" customHeight="true" spans="1:8">
      <c r="A39" s="175" t="s">
        <v>293</v>
      </c>
      <c r="B39" s="131">
        <f t="shared" si="4"/>
        <v>0</v>
      </c>
      <c r="C39" s="173">
        <v>0</v>
      </c>
      <c r="D39" s="174"/>
      <c r="E39" s="173"/>
      <c r="F39" s="131"/>
      <c r="G39" s="131"/>
      <c r="H39" s="131"/>
    </row>
    <row r="40" customHeight="true" spans="1:8">
      <c r="A40" s="170" t="s">
        <v>294</v>
      </c>
      <c r="B40" s="171">
        <f>SUM(B41:B51)</f>
        <v>8647</v>
      </c>
      <c r="C40" s="171">
        <f t="shared" ref="C40:H40" si="5">SUM(C41:C51)</f>
        <v>8511</v>
      </c>
      <c r="D40" s="171">
        <f t="shared" si="5"/>
        <v>0</v>
      </c>
      <c r="E40" s="171">
        <f t="shared" si="5"/>
        <v>136</v>
      </c>
      <c r="F40" s="171">
        <f t="shared" si="5"/>
        <v>0</v>
      </c>
      <c r="G40" s="171">
        <f t="shared" si="5"/>
        <v>0</v>
      </c>
      <c r="H40" s="171">
        <f t="shared" si="5"/>
        <v>0</v>
      </c>
    </row>
    <row r="41" customHeight="true" spans="1:8">
      <c r="A41" s="172" t="s">
        <v>295</v>
      </c>
      <c r="B41" s="131">
        <f t="shared" si="4"/>
        <v>0</v>
      </c>
      <c r="C41" s="173">
        <v>0</v>
      </c>
      <c r="D41" s="174"/>
      <c r="E41" s="173"/>
      <c r="F41" s="131"/>
      <c r="G41" s="131"/>
      <c r="H41" s="131"/>
    </row>
    <row r="42" customHeight="true" spans="1:8">
      <c r="A42" s="175" t="s">
        <v>298</v>
      </c>
      <c r="B42" s="131">
        <f t="shared" ref="B42:B62" si="6">SUM(C42:H42)</f>
        <v>7947</v>
      </c>
      <c r="C42" s="173">
        <v>7857</v>
      </c>
      <c r="D42" s="178"/>
      <c r="E42" s="178">
        <v>90</v>
      </c>
      <c r="F42" s="135"/>
      <c r="G42" s="135"/>
      <c r="H42" s="135"/>
    </row>
    <row r="43" customHeight="true" spans="1:8">
      <c r="A43" s="172" t="s">
        <v>302</v>
      </c>
      <c r="B43" s="131">
        <f t="shared" si="6"/>
        <v>10</v>
      </c>
      <c r="C43" s="173">
        <v>10</v>
      </c>
      <c r="D43" s="178"/>
      <c r="E43" s="178"/>
      <c r="F43" s="135"/>
      <c r="G43" s="135"/>
      <c r="H43" s="135"/>
    </row>
    <row r="44" customHeight="true" spans="1:8">
      <c r="A44" s="172" t="s">
        <v>305</v>
      </c>
      <c r="B44" s="131">
        <f t="shared" si="6"/>
        <v>0</v>
      </c>
      <c r="C44" s="173">
        <v>0</v>
      </c>
      <c r="D44" s="178"/>
      <c r="E44" s="178"/>
      <c r="F44" s="135"/>
      <c r="G44" s="135"/>
      <c r="H44" s="135"/>
    </row>
    <row r="45" customHeight="true" spans="1:8">
      <c r="A45" s="176" t="s">
        <v>309</v>
      </c>
      <c r="B45" s="131">
        <f t="shared" si="6"/>
        <v>211</v>
      </c>
      <c r="C45" s="173">
        <v>211</v>
      </c>
      <c r="D45" s="178"/>
      <c r="E45" s="178"/>
      <c r="F45" s="135"/>
      <c r="G45" s="135"/>
      <c r="H45" s="135"/>
    </row>
    <row r="46" customHeight="true" spans="1:8">
      <c r="A46" s="172" t="s">
        <v>314</v>
      </c>
      <c r="B46" s="131">
        <f t="shared" si="6"/>
        <v>473</v>
      </c>
      <c r="C46" s="173">
        <v>427</v>
      </c>
      <c r="D46" s="178"/>
      <c r="E46" s="178">
        <v>46</v>
      </c>
      <c r="F46" s="135"/>
      <c r="G46" s="135"/>
      <c r="H46" s="135"/>
    </row>
    <row r="47" customHeight="true" spans="1:8">
      <c r="A47" s="172" t="s">
        <v>325</v>
      </c>
      <c r="B47" s="131">
        <f t="shared" si="6"/>
        <v>0</v>
      </c>
      <c r="C47" s="173">
        <v>0</v>
      </c>
      <c r="D47" s="178"/>
      <c r="E47" s="178"/>
      <c r="F47" s="135"/>
      <c r="G47" s="135"/>
      <c r="H47" s="135"/>
    </row>
    <row r="48" customHeight="true" spans="1:8">
      <c r="A48" s="175" t="s">
        <v>330</v>
      </c>
      <c r="B48" s="131">
        <f t="shared" si="6"/>
        <v>0</v>
      </c>
      <c r="C48" s="173">
        <v>0</v>
      </c>
      <c r="D48" s="178"/>
      <c r="E48" s="178"/>
      <c r="F48" s="135"/>
      <c r="G48" s="135"/>
      <c r="H48" s="135"/>
    </row>
    <row r="49" customHeight="true" spans="1:8">
      <c r="A49" s="176" t="s">
        <v>335</v>
      </c>
      <c r="B49" s="131">
        <f t="shared" si="6"/>
        <v>0</v>
      </c>
      <c r="C49" s="173">
        <v>0</v>
      </c>
      <c r="D49" s="178"/>
      <c r="E49" s="178"/>
      <c r="F49" s="135"/>
      <c r="G49" s="135"/>
      <c r="H49" s="135"/>
    </row>
    <row r="50" customHeight="true" spans="1:8">
      <c r="A50" s="172" t="s">
        <v>339</v>
      </c>
      <c r="B50" s="131">
        <f t="shared" si="6"/>
        <v>0</v>
      </c>
      <c r="C50" s="173">
        <v>0</v>
      </c>
      <c r="D50" s="178"/>
      <c r="E50" s="178"/>
      <c r="F50" s="135"/>
      <c r="G50" s="135"/>
      <c r="H50" s="135"/>
    </row>
    <row r="51" customHeight="true" spans="1:8">
      <c r="A51" s="172" t="s">
        <v>342</v>
      </c>
      <c r="B51" s="131">
        <f t="shared" si="6"/>
        <v>6</v>
      </c>
      <c r="C51" s="173">
        <v>6</v>
      </c>
      <c r="D51" s="178"/>
      <c r="E51" s="178"/>
      <c r="F51" s="135"/>
      <c r="G51" s="135"/>
      <c r="H51" s="135"/>
    </row>
    <row r="52" customHeight="true" spans="1:8">
      <c r="A52" s="170" t="s">
        <v>344</v>
      </c>
      <c r="B52" s="136">
        <f>SUM(B53:B62)</f>
        <v>28425</v>
      </c>
      <c r="C52" s="136">
        <f t="shared" ref="C52:H52" si="7">SUM(C53:C62)</f>
        <v>27574</v>
      </c>
      <c r="D52" s="136">
        <f t="shared" si="7"/>
        <v>207</v>
      </c>
      <c r="E52" s="136">
        <f t="shared" si="7"/>
        <v>644</v>
      </c>
      <c r="F52" s="136">
        <f t="shared" si="7"/>
        <v>0</v>
      </c>
      <c r="G52" s="136">
        <f t="shared" si="7"/>
        <v>0</v>
      </c>
      <c r="H52" s="136">
        <f t="shared" si="7"/>
        <v>0</v>
      </c>
    </row>
    <row r="53" customHeight="true" spans="1:8">
      <c r="A53" s="175" t="s">
        <v>345</v>
      </c>
      <c r="B53" s="131">
        <f t="shared" si="6"/>
        <v>1778</v>
      </c>
      <c r="C53" s="173">
        <v>1770</v>
      </c>
      <c r="D53" s="178"/>
      <c r="E53" s="178">
        <v>8</v>
      </c>
      <c r="F53" s="135"/>
      <c r="G53" s="135"/>
      <c r="H53" s="135"/>
    </row>
    <row r="54" customHeight="true" spans="1:8">
      <c r="A54" s="172" t="s">
        <v>347</v>
      </c>
      <c r="B54" s="131">
        <f t="shared" si="6"/>
        <v>22816</v>
      </c>
      <c r="C54" s="173">
        <v>22574</v>
      </c>
      <c r="D54" s="178">
        <v>203</v>
      </c>
      <c r="E54" s="178">
        <v>39</v>
      </c>
      <c r="F54" s="135"/>
      <c r="G54" s="135"/>
      <c r="H54" s="135"/>
    </row>
    <row r="55" customHeight="true" spans="1:8">
      <c r="A55" s="172" t="s">
        <v>356</v>
      </c>
      <c r="B55" s="131">
        <f t="shared" si="6"/>
        <v>1982</v>
      </c>
      <c r="C55" s="173">
        <v>1790</v>
      </c>
      <c r="D55" s="178"/>
      <c r="E55" s="178">
        <v>192</v>
      </c>
      <c r="F55" s="135"/>
      <c r="G55" s="135"/>
      <c r="H55" s="135"/>
    </row>
    <row r="56" customHeight="true" spans="1:8">
      <c r="A56" s="176" t="s">
        <v>363</v>
      </c>
      <c r="B56" s="131">
        <f t="shared" si="6"/>
        <v>4</v>
      </c>
      <c r="C56" s="173">
        <v>0</v>
      </c>
      <c r="D56" s="178">
        <v>4</v>
      </c>
      <c r="E56" s="178"/>
      <c r="F56" s="135"/>
      <c r="G56" s="135"/>
      <c r="H56" s="135"/>
    </row>
    <row r="57" customHeight="true" spans="1:8">
      <c r="A57" s="175" t="s">
        <v>369</v>
      </c>
      <c r="B57" s="131">
        <f t="shared" si="6"/>
        <v>20</v>
      </c>
      <c r="C57" s="173">
        <v>20</v>
      </c>
      <c r="D57" s="178"/>
      <c r="E57" s="178"/>
      <c r="F57" s="135"/>
      <c r="G57" s="135"/>
      <c r="H57" s="135"/>
    </row>
    <row r="58" customHeight="true" spans="1:8">
      <c r="A58" s="175" t="s">
        <v>373</v>
      </c>
      <c r="B58" s="131">
        <f t="shared" si="6"/>
        <v>0</v>
      </c>
      <c r="C58" s="173">
        <v>0</v>
      </c>
      <c r="D58" s="178"/>
      <c r="E58" s="178"/>
      <c r="F58" s="135"/>
      <c r="G58" s="135"/>
      <c r="H58" s="135"/>
    </row>
    <row r="59" customHeight="true" spans="1:8">
      <c r="A59" s="172" t="s">
        <v>377</v>
      </c>
      <c r="B59" s="131">
        <f t="shared" si="6"/>
        <v>55</v>
      </c>
      <c r="C59" s="173">
        <v>55</v>
      </c>
      <c r="D59" s="178"/>
      <c r="E59" s="178"/>
      <c r="F59" s="135"/>
      <c r="G59" s="135"/>
      <c r="H59" s="135"/>
    </row>
    <row r="60" customHeight="true" spans="1:8">
      <c r="A60" s="175" t="s">
        <v>381</v>
      </c>
      <c r="B60" s="131">
        <f t="shared" si="6"/>
        <v>341</v>
      </c>
      <c r="C60" s="173">
        <v>341</v>
      </c>
      <c r="D60" s="178"/>
      <c r="E60" s="178"/>
      <c r="F60" s="135"/>
      <c r="G60" s="135"/>
      <c r="H60" s="135"/>
    </row>
    <row r="61" customHeight="true" spans="1:8">
      <c r="A61" s="172" t="s">
        <v>387</v>
      </c>
      <c r="B61" s="131">
        <f t="shared" si="6"/>
        <v>1024</v>
      </c>
      <c r="C61" s="173">
        <v>1024</v>
      </c>
      <c r="D61" s="178"/>
      <c r="E61" s="178"/>
      <c r="F61" s="135"/>
      <c r="G61" s="135"/>
      <c r="H61" s="135"/>
    </row>
    <row r="62" customHeight="true" spans="1:8">
      <c r="A62" s="172" t="s">
        <v>394</v>
      </c>
      <c r="B62" s="131">
        <f t="shared" si="6"/>
        <v>405</v>
      </c>
      <c r="C62" s="173">
        <v>0</v>
      </c>
      <c r="D62" s="178"/>
      <c r="E62" s="178">
        <v>405</v>
      </c>
      <c r="F62" s="135"/>
      <c r="G62" s="135"/>
      <c r="H62" s="135"/>
    </row>
    <row r="63" customHeight="true" spans="1:8">
      <c r="A63" s="170" t="s">
        <v>395</v>
      </c>
      <c r="B63" s="136">
        <f>SUM(B64:B73)</f>
        <v>300</v>
      </c>
      <c r="C63" s="136">
        <f t="shared" ref="C63:H63" si="8">SUM(C64:C73)</f>
        <v>295</v>
      </c>
      <c r="D63" s="136">
        <f t="shared" si="8"/>
        <v>0</v>
      </c>
      <c r="E63" s="136">
        <f t="shared" si="8"/>
        <v>5</v>
      </c>
      <c r="F63" s="136">
        <f t="shared" si="8"/>
        <v>0</v>
      </c>
      <c r="G63" s="136">
        <f t="shared" si="8"/>
        <v>0</v>
      </c>
      <c r="H63" s="136">
        <f t="shared" si="8"/>
        <v>0</v>
      </c>
    </row>
    <row r="64" customHeight="true" spans="1:8">
      <c r="A64" s="175" t="s">
        <v>396</v>
      </c>
      <c r="B64" s="135">
        <f>SUM(C64:H64)</f>
        <v>284</v>
      </c>
      <c r="C64" s="173">
        <v>284</v>
      </c>
      <c r="D64" s="178"/>
      <c r="E64" s="178"/>
      <c r="F64" s="135"/>
      <c r="G64" s="135"/>
      <c r="H64" s="135"/>
    </row>
    <row r="65" customHeight="true" spans="1:8">
      <c r="A65" s="172" t="s">
        <v>398</v>
      </c>
      <c r="B65" s="135">
        <f t="shared" ref="B65:B73" si="9">SUM(C65:H65)</f>
        <v>10</v>
      </c>
      <c r="C65" s="173">
        <v>10</v>
      </c>
      <c r="D65" s="178"/>
      <c r="E65" s="178"/>
      <c r="F65" s="135"/>
      <c r="G65" s="135"/>
      <c r="H65" s="135"/>
    </row>
    <row r="66" customHeight="true" spans="1:8">
      <c r="A66" s="175" t="s">
        <v>407</v>
      </c>
      <c r="B66" s="135">
        <f t="shared" si="9"/>
        <v>0</v>
      </c>
      <c r="C66" s="173">
        <v>0</v>
      </c>
      <c r="D66" s="178"/>
      <c r="E66" s="178"/>
      <c r="F66" s="135"/>
      <c r="G66" s="135"/>
      <c r="H66" s="135"/>
    </row>
    <row r="67" customHeight="true" spans="1:8">
      <c r="A67" s="175" t="s">
        <v>412</v>
      </c>
      <c r="B67" s="135">
        <f t="shared" si="9"/>
        <v>0</v>
      </c>
      <c r="C67" s="173">
        <v>0</v>
      </c>
      <c r="D67" s="178"/>
      <c r="E67" s="178"/>
      <c r="F67" s="135"/>
      <c r="G67" s="135"/>
      <c r="H67" s="135"/>
    </row>
    <row r="68" customHeight="true" spans="1:8">
      <c r="A68" s="175" t="s">
        <v>417</v>
      </c>
      <c r="B68" s="135">
        <f t="shared" si="9"/>
        <v>0</v>
      </c>
      <c r="C68" s="173">
        <v>0</v>
      </c>
      <c r="D68" s="178"/>
      <c r="E68" s="178"/>
      <c r="F68" s="135"/>
      <c r="G68" s="135"/>
      <c r="H68" s="135"/>
    </row>
    <row r="69" customHeight="true" spans="1:8">
      <c r="A69" s="175" t="s">
        <v>421</v>
      </c>
      <c r="B69" s="135">
        <f t="shared" si="9"/>
        <v>0</v>
      </c>
      <c r="C69" s="173">
        <v>0</v>
      </c>
      <c r="D69" s="178"/>
      <c r="E69" s="178"/>
      <c r="F69" s="135"/>
      <c r="G69" s="135"/>
      <c r="H69" s="135"/>
    </row>
    <row r="70" customHeight="true" spans="1:8">
      <c r="A70" s="172" t="s">
        <v>426</v>
      </c>
      <c r="B70" s="135">
        <f t="shared" si="9"/>
        <v>0</v>
      </c>
      <c r="C70" s="173">
        <v>0</v>
      </c>
      <c r="D70" s="178"/>
      <c r="E70" s="178"/>
      <c r="F70" s="135"/>
      <c r="G70" s="135"/>
      <c r="H70" s="135"/>
    </row>
    <row r="71" customHeight="true" spans="1:8">
      <c r="A71" s="172" t="s">
        <v>432</v>
      </c>
      <c r="B71" s="135">
        <f t="shared" si="9"/>
        <v>0</v>
      </c>
      <c r="C71" s="173">
        <v>0</v>
      </c>
      <c r="D71" s="178"/>
      <c r="E71" s="178"/>
      <c r="F71" s="135"/>
      <c r="G71" s="135"/>
      <c r="H71" s="135"/>
    </row>
    <row r="72" customHeight="true" spans="1:8">
      <c r="A72" s="176" t="s">
        <v>436</v>
      </c>
      <c r="B72" s="135">
        <f t="shared" si="9"/>
        <v>0</v>
      </c>
      <c r="C72" s="173">
        <v>0</v>
      </c>
      <c r="D72" s="178"/>
      <c r="E72" s="178"/>
      <c r="F72" s="135"/>
      <c r="G72" s="135"/>
      <c r="H72" s="135"/>
    </row>
    <row r="73" customHeight="true" spans="1:8">
      <c r="A73" s="172" t="s">
        <v>439</v>
      </c>
      <c r="B73" s="135">
        <f t="shared" si="9"/>
        <v>6</v>
      </c>
      <c r="C73" s="173">
        <v>1</v>
      </c>
      <c r="D73" s="178"/>
      <c r="E73" s="178">
        <v>5</v>
      </c>
      <c r="F73" s="135"/>
      <c r="G73" s="135"/>
      <c r="H73" s="135"/>
    </row>
    <row r="74" customHeight="true" spans="1:8">
      <c r="A74" s="170" t="s">
        <v>444</v>
      </c>
      <c r="B74" s="136">
        <f>SUM(B75:B80)</f>
        <v>2484</v>
      </c>
      <c r="C74" s="136">
        <f t="shared" ref="C74:H74" si="10">SUM(C75:C80)</f>
        <v>1783</v>
      </c>
      <c r="D74" s="136">
        <f t="shared" si="10"/>
        <v>468</v>
      </c>
      <c r="E74" s="136">
        <f t="shared" si="10"/>
        <v>233</v>
      </c>
      <c r="F74" s="136">
        <f t="shared" si="10"/>
        <v>0</v>
      </c>
      <c r="G74" s="136">
        <f t="shared" si="10"/>
        <v>0</v>
      </c>
      <c r="H74" s="136">
        <f t="shared" si="10"/>
        <v>0</v>
      </c>
    </row>
    <row r="75" customHeight="true" spans="1:8">
      <c r="A75" s="176" t="s">
        <v>445</v>
      </c>
      <c r="B75" s="135">
        <f t="shared" ref="B75:B80" si="11">SUM(C75:H75)</f>
        <v>1196</v>
      </c>
      <c r="C75" s="173">
        <v>1166</v>
      </c>
      <c r="D75" s="178"/>
      <c r="E75" s="178">
        <v>30</v>
      </c>
      <c r="F75" s="135"/>
      <c r="G75" s="135"/>
      <c r="H75" s="135"/>
    </row>
    <row r="76" customHeight="true" spans="1:8">
      <c r="A76" s="176" t="s">
        <v>458</v>
      </c>
      <c r="B76" s="135">
        <f t="shared" si="11"/>
        <v>394</v>
      </c>
      <c r="C76" s="173">
        <v>96</v>
      </c>
      <c r="D76" s="178">
        <v>296</v>
      </c>
      <c r="E76" s="178">
        <v>2</v>
      </c>
      <c r="F76" s="135"/>
      <c r="G76" s="135"/>
      <c r="H76" s="135"/>
    </row>
    <row r="77" customHeight="true" spans="1:8">
      <c r="A77" s="176" t="s">
        <v>463</v>
      </c>
      <c r="B77" s="135">
        <f t="shared" si="11"/>
        <v>89</v>
      </c>
      <c r="C77" s="173">
        <v>89</v>
      </c>
      <c r="D77" s="178"/>
      <c r="E77" s="178"/>
      <c r="F77" s="135"/>
      <c r="G77" s="135"/>
      <c r="H77" s="135"/>
    </row>
    <row r="78" customHeight="true" spans="1:8">
      <c r="A78" s="176" t="s">
        <v>1252</v>
      </c>
      <c r="B78" s="135">
        <f t="shared" si="11"/>
        <v>25</v>
      </c>
      <c r="C78" s="173">
        <v>0</v>
      </c>
      <c r="D78" s="178"/>
      <c r="E78" s="178">
        <v>25</v>
      </c>
      <c r="F78" s="135"/>
      <c r="G78" s="135"/>
      <c r="H78" s="135"/>
    </row>
    <row r="79" customHeight="true" spans="1:8">
      <c r="A79" s="180" t="s">
        <v>478</v>
      </c>
      <c r="B79" s="135">
        <f t="shared" si="11"/>
        <v>440</v>
      </c>
      <c r="C79" s="173">
        <v>409</v>
      </c>
      <c r="D79" s="178">
        <v>31</v>
      </c>
      <c r="E79" s="178"/>
      <c r="F79" s="135"/>
      <c r="G79" s="135"/>
      <c r="H79" s="135"/>
    </row>
    <row r="80" customHeight="true" spans="1:8">
      <c r="A80" s="176" t="s">
        <v>482</v>
      </c>
      <c r="B80" s="135">
        <f t="shared" si="11"/>
        <v>340</v>
      </c>
      <c r="C80" s="173">
        <v>23</v>
      </c>
      <c r="D80" s="178">
        <v>141</v>
      </c>
      <c r="E80" s="178">
        <v>176</v>
      </c>
      <c r="F80" s="135"/>
      <c r="G80" s="135"/>
      <c r="H80" s="135"/>
    </row>
    <row r="81" customHeight="true" spans="1:8">
      <c r="A81" s="170" t="s">
        <v>486</v>
      </c>
      <c r="B81" s="136">
        <f>SUM(B82:B102)</f>
        <v>20197</v>
      </c>
      <c r="C81" s="136">
        <f t="shared" ref="C81:H81" si="12">SUM(C82:C102)</f>
        <v>19189</v>
      </c>
      <c r="D81" s="136">
        <f t="shared" si="12"/>
        <v>895</v>
      </c>
      <c r="E81" s="136">
        <f t="shared" si="12"/>
        <v>113</v>
      </c>
      <c r="F81" s="136">
        <f t="shared" si="12"/>
        <v>0</v>
      </c>
      <c r="G81" s="136">
        <f t="shared" si="12"/>
        <v>0</v>
      </c>
      <c r="H81" s="136">
        <f t="shared" si="12"/>
        <v>0</v>
      </c>
    </row>
    <row r="82" customHeight="true" spans="1:8">
      <c r="A82" s="176" t="s">
        <v>487</v>
      </c>
      <c r="B82" s="135">
        <f>SUM(C82:E82)</f>
        <v>1741</v>
      </c>
      <c r="C82" s="173">
        <v>1741</v>
      </c>
      <c r="D82" s="178"/>
      <c r="E82" s="178"/>
      <c r="F82" s="135"/>
      <c r="G82" s="135"/>
      <c r="H82" s="135"/>
    </row>
    <row r="83" customHeight="true" spans="1:8">
      <c r="A83" s="176" t="s">
        <v>497</v>
      </c>
      <c r="B83" s="135">
        <f t="shared" ref="B83:B102" si="13">SUM(C83:E83)</f>
        <v>931</v>
      </c>
      <c r="C83" s="173">
        <v>917</v>
      </c>
      <c r="D83" s="178"/>
      <c r="E83" s="178">
        <v>14</v>
      </c>
      <c r="F83" s="135"/>
      <c r="G83" s="135"/>
      <c r="H83" s="135"/>
    </row>
    <row r="84" customHeight="true" spans="1:8">
      <c r="A84" s="176" t="s">
        <v>502</v>
      </c>
      <c r="B84" s="135">
        <f t="shared" si="13"/>
        <v>0</v>
      </c>
      <c r="C84" s="173">
        <v>0</v>
      </c>
      <c r="D84" s="178"/>
      <c r="E84" s="178"/>
      <c r="F84" s="135"/>
      <c r="G84" s="135"/>
      <c r="H84" s="135"/>
    </row>
    <row r="85" customHeight="true" spans="1:8">
      <c r="A85" s="176" t="s">
        <v>504</v>
      </c>
      <c r="B85" s="135">
        <f t="shared" si="13"/>
        <v>8330</v>
      </c>
      <c r="C85" s="173">
        <v>8330</v>
      </c>
      <c r="D85" s="178"/>
      <c r="E85" s="178"/>
      <c r="F85" s="135"/>
      <c r="G85" s="135"/>
      <c r="H85" s="135"/>
    </row>
    <row r="86" customHeight="true" spans="1:8">
      <c r="A86" s="176" t="s">
        <v>513</v>
      </c>
      <c r="B86" s="135">
        <f t="shared" si="13"/>
        <v>100</v>
      </c>
      <c r="C86" s="173">
        <v>100</v>
      </c>
      <c r="D86" s="178"/>
      <c r="E86" s="178"/>
      <c r="F86" s="135"/>
      <c r="G86" s="135"/>
      <c r="H86" s="135"/>
    </row>
    <row r="87" customHeight="true" spans="1:8">
      <c r="A87" s="176" t="s">
        <v>517</v>
      </c>
      <c r="B87" s="135">
        <f t="shared" si="13"/>
        <v>819</v>
      </c>
      <c r="C87" s="173">
        <v>69</v>
      </c>
      <c r="D87" s="178">
        <v>750</v>
      </c>
      <c r="E87" s="178"/>
      <c r="F87" s="135"/>
      <c r="G87" s="135"/>
      <c r="H87" s="135"/>
    </row>
    <row r="88" customHeight="true" spans="1:8">
      <c r="A88" s="176" t="s">
        <v>527</v>
      </c>
      <c r="B88" s="135">
        <f t="shared" si="13"/>
        <v>1274</v>
      </c>
      <c r="C88" s="173">
        <v>1215</v>
      </c>
      <c r="D88" s="178"/>
      <c r="E88" s="178">
        <v>59</v>
      </c>
      <c r="F88" s="135"/>
      <c r="G88" s="135"/>
      <c r="H88" s="135"/>
    </row>
    <row r="89" customHeight="true" spans="1:8">
      <c r="A89" s="176" t="s">
        <v>535</v>
      </c>
      <c r="B89" s="135">
        <f t="shared" si="13"/>
        <v>294</v>
      </c>
      <c r="C89" s="173">
        <v>209</v>
      </c>
      <c r="D89" s="178">
        <v>85</v>
      </c>
      <c r="E89" s="178"/>
      <c r="F89" s="135"/>
      <c r="G89" s="135"/>
      <c r="H89" s="135"/>
    </row>
    <row r="90" customHeight="true" spans="1:8">
      <c r="A90" s="176" t="s">
        <v>542</v>
      </c>
      <c r="B90" s="135">
        <f t="shared" si="13"/>
        <v>252</v>
      </c>
      <c r="C90" s="173">
        <v>252</v>
      </c>
      <c r="D90" s="178"/>
      <c r="E90" s="178"/>
      <c r="F90" s="135"/>
      <c r="G90" s="135"/>
      <c r="H90" s="135"/>
    </row>
    <row r="91" customHeight="true" spans="1:8">
      <c r="A91" s="176" t="s">
        <v>549</v>
      </c>
      <c r="B91" s="135">
        <f t="shared" si="13"/>
        <v>316</v>
      </c>
      <c r="C91" s="173">
        <v>221</v>
      </c>
      <c r="D91" s="178">
        <v>60</v>
      </c>
      <c r="E91" s="178">
        <v>35</v>
      </c>
      <c r="F91" s="135"/>
      <c r="G91" s="135"/>
      <c r="H91" s="135"/>
    </row>
    <row r="92" customHeight="true" spans="1:8">
      <c r="A92" s="176" t="s">
        <v>1253</v>
      </c>
      <c r="B92" s="135">
        <f t="shared" si="13"/>
        <v>0</v>
      </c>
      <c r="C92" s="173">
        <v>0</v>
      </c>
      <c r="D92" s="178"/>
      <c r="E92" s="178"/>
      <c r="F92" s="135"/>
      <c r="G92" s="135"/>
      <c r="H92" s="135"/>
    </row>
    <row r="93" customHeight="true" spans="1:8">
      <c r="A93" s="176" t="s">
        <v>555</v>
      </c>
      <c r="B93" s="135">
        <f t="shared" si="13"/>
        <v>4</v>
      </c>
      <c r="C93" s="173">
        <v>4</v>
      </c>
      <c r="D93" s="178"/>
      <c r="E93" s="178"/>
      <c r="F93" s="135"/>
      <c r="G93" s="135"/>
      <c r="H93" s="135"/>
    </row>
    <row r="94" customHeight="true" spans="1:8">
      <c r="A94" s="176" t="s">
        <v>557</v>
      </c>
      <c r="B94" s="135">
        <f t="shared" si="13"/>
        <v>10</v>
      </c>
      <c r="C94" s="173">
        <v>10</v>
      </c>
      <c r="D94" s="178"/>
      <c r="E94" s="178"/>
      <c r="F94" s="135"/>
      <c r="G94" s="135"/>
      <c r="H94" s="135"/>
    </row>
    <row r="95" customHeight="true" spans="1:8">
      <c r="A95" s="176" t="s">
        <v>560</v>
      </c>
      <c r="B95" s="135">
        <f t="shared" si="13"/>
        <v>50</v>
      </c>
      <c r="C95" s="173">
        <v>50</v>
      </c>
      <c r="D95" s="178"/>
      <c r="E95" s="178"/>
      <c r="F95" s="135"/>
      <c r="G95" s="135"/>
      <c r="H95" s="135"/>
    </row>
    <row r="96" customHeight="true" spans="1:8">
      <c r="A96" s="176" t="s">
        <v>563</v>
      </c>
      <c r="B96" s="135">
        <f t="shared" si="13"/>
        <v>0</v>
      </c>
      <c r="C96" s="173">
        <v>0</v>
      </c>
      <c r="D96" s="178"/>
      <c r="E96" s="178"/>
      <c r="F96" s="135"/>
      <c r="G96" s="135"/>
      <c r="H96" s="135"/>
    </row>
    <row r="97" customHeight="true" spans="1:8">
      <c r="A97" s="176" t="s">
        <v>566</v>
      </c>
      <c r="B97" s="135">
        <f t="shared" si="13"/>
        <v>0</v>
      </c>
      <c r="C97" s="173">
        <v>0</v>
      </c>
      <c r="D97" s="178"/>
      <c r="E97" s="178"/>
      <c r="F97" s="135"/>
      <c r="G97" s="135"/>
      <c r="H97" s="135"/>
    </row>
    <row r="98" customHeight="true" spans="1:8">
      <c r="A98" s="176" t="s">
        <v>569</v>
      </c>
      <c r="B98" s="135">
        <f t="shared" si="13"/>
        <v>162</v>
      </c>
      <c r="C98" s="173">
        <v>162</v>
      </c>
      <c r="D98" s="178"/>
      <c r="E98" s="178"/>
      <c r="F98" s="135"/>
      <c r="G98" s="135"/>
      <c r="H98" s="135"/>
    </row>
    <row r="99" customHeight="true" spans="1:8">
      <c r="A99" s="176" t="s">
        <v>572</v>
      </c>
      <c r="B99" s="135">
        <f t="shared" si="13"/>
        <v>5201</v>
      </c>
      <c r="C99" s="173">
        <v>5201</v>
      </c>
      <c r="D99" s="178"/>
      <c r="E99" s="178"/>
      <c r="F99" s="135"/>
      <c r="G99" s="135"/>
      <c r="H99" s="135"/>
    </row>
    <row r="100" customHeight="true" spans="1:8">
      <c r="A100" s="176" t="s">
        <v>576</v>
      </c>
      <c r="B100" s="135">
        <f t="shared" si="13"/>
        <v>278</v>
      </c>
      <c r="C100" s="173">
        <v>278</v>
      </c>
      <c r="D100" s="178"/>
      <c r="E100" s="178"/>
      <c r="F100" s="135"/>
      <c r="G100" s="135"/>
      <c r="H100" s="135"/>
    </row>
    <row r="101" customHeight="true" spans="1:8">
      <c r="A101" s="180" t="s">
        <v>581</v>
      </c>
      <c r="B101" s="135">
        <f t="shared" si="13"/>
        <v>50</v>
      </c>
      <c r="C101" s="173">
        <v>50</v>
      </c>
      <c r="D101" s="178"/>
      <c r="E101" s="178"/>
      <c r="F101" s="135"/>
      <c r="G101" s="135"/>
      <c r="H101" s="135"/>
    </row>
    <row r="102" customHeight="true" spans="1:8">
      <c r="A102" s="176" t="s">
        <v>585</v>
      </c>
      <c r="B102" s="135">
        <f t="shared" si="13"/>
        <v>385</v>
      </c>
      <c r="C102" s="173">
        <v>380</v>
      </c>
      <c r="D102" s="178"/>
      <c r="E102" s="178">
        <v>5</v>
      </c>
      <c r="F102" s="135"/>
      <c r="G102" s="135"/>
      <c r="H102" s="135"/>
    </row>
    <row r="103" customHeight="true" spans="1:8">
      <c r="A103" s="170" t="s">
        <v>586</v>
      </c>
      <c r="B103" s="136">
        <f>SUM(B104:B117)</f>
        <v>19994</v>
      </c>
      <c r="C103" s="136">
        <f t="shared" ref="C103:H103" si="14">SUM(C104:C117)</f>
        <v>18099</v>
      </c>
      <c r="D103" s="136">
        <f t="shared" si="14"/>
        <v>72</v>
      </c>
      <c r="E103" s="136">
        <f t="shared" si="14"/>
        <v>1823</v>
      </c>
      <c r="F103" s="136">
        <f t="shared" si="14"/>
        <v>0</v>
      </c>
      <c r="G103" s="136">
        <f t="shared" si="14"/>
        <v>0</v>
      </c>
      <c r="H103" s="136">
        <f t="shared" si="14"/>
        <v>0</v>
      </c>
    </row>
    <row r="104" customHeight="true" spans="1:8">
      <c r="A104" s="176" t="s">
        <v>587</v>
      </c>
      <c r="B104" s="135">
        <f>SUM(C104:H104)</f>
        <v>782</v>
      </c>
      <c r="C104" s="173">
        <v>782</v>
      </c>
      <c r="D104" s="178"/>
      <c r="E104" s="178"/>
      <c r="F104" s="135"/>
      <c r="G104" s="135"/>
      <c r="H104" s="135"/>
    </row>
    <row r="105" customHeight="true" spans="1:8">
      <c r="A105" s="176" t="s">
        <v>589</v>
      </c>
      <c r="B105" s="135">
        <f t="shared" ref="B105:B117" si="15">SUM(C105:H105)</f>
        <v>2887</v>
      </c>
      <c r="C105" s="173">
        <v>2635</v>
      </c>
      <c r="D105" s="178"/>
      <c r="E105" s="178">
        <v>252</v>
      </c>
      <c r="F105" s="135"/>
      <c r="G105" s="135"/>
      <c r="H105" s="135"/>
    </row>
    <row r="106" customHeight="true" spans="1:8">
      <c r="A106" s="176" t="s">
        <v>602</v>
      </c>
      <c r="B106" s="135">
        <f t="shared" si="15"/>
        <v>782</v>
      </c>
      <c r="C106" s="173">
        <v>753</v>
      </c>
      <c r="D106" s="178"/>
      <c r="E106" s="178">
        <v>29</v>
      </c>
      <c r="F106" s="135"/>
      <c r="G106" s="135"/>
      <c r="H106" s="135"/>
    </row>
    <row r="107" customHeight="true" spans="1:8">
      <c r="A107" s="176" t="s">
        <v>606</v>
      </c>
      <c r="B107" s="135">
        <f t="shared" si="15"/>
        <v>2839</v>
      </c>
      <c r="C107" s="173">
        <v>2126</v>
      </c>
      <c r="D107" s="178">
        <v>23</v>
      </c>
      <c r="E107" s="178">
        <v>690</v>
      </c>
      <c r="F107" s="135"/>
      <c r="G107" s="135"/>
      <c r="H107" s="135"/>
    </row>
    <row r="108" customHeight="true" spans="1:8">
      <c r="A108" s="176" t="s">
        <v>618</v>
      </c>
      <c r="B108" s="135">
        <f t="shared" si="15"/>
        <v>6</v>
      </c>
      <c r="C108" s="173">
        <v>0</v>
      </c>
      <c r="D108" s="178"/>
      <c r="E108" s="178">
        <v>6</v>
      </c>
      <c r="F108" s="135"/>
      <c r="G108" s="135"/>
      <c r="H108" s="135"/>
    </row>
    <row r="109" customHeight="true" spans="1:8">
      <c r="A109" s="176" t="s">
        <v>621</v>
      </c>
      <c r="B109" s="135">
        <f t="shared" si="15"/>
        <v>483</v>
      </c>
      <c r="C109" s="173">
        <v>442</v>
      </c>
      <c r="D109" s="178"/>
      <c r="E109" s="178">
        <v>41</v>
      </c>
      <c r="F109" s="135"/>
      <c r="G109" s="135"/>
      <c r="H109" s="135"/>
    </row>
    <row r="110" customHeight="true" spans="1:8">
      <c r="A110" s="176" t="s">
        <v>625</v>
      </c>
      <c r="B110" s="135">
        <f t="shared" si="15"/>
        <v>1811</v>
      </c>
      <c r="C110" s="173">
        <v>1811</v>
      </c>
      <c r="D110" s="178"/>
      <c r="E110" s="178"/>
      <c r="F110" s="135"/>
      <c r="G110" s="135"/>
      <c r="H110" s="135"/>
    </row>
    <row r="111" customHeight="true" spans="1:8">
      <c r="A111" s="176" t="s">
        <v>630</v>
      </c>
      <c r="B111" s="135">
        <f t="shared" si="15"/>
        <v>8982</v>
      </c>
      <c r="C111" s="173">
        <v>8982</v>
      </c>
      <c r="D111" s="178"/>
      <c r="E111" s="178"/>
      <c r="F111" s="135"/>
      <c r="G111" s="135"/>
      <c r="H111" s="135"/>
    </row>
    <row r="112" customHeight="true" spans="1:8">
      <c r="A112" s="176" t="s">
        <v>634</v>
      </c>
      <c r="B112" s="135">
        <f t="shared" si="15"/>
        <v>287</v>
      </c>
      <c r="C112" s="173">
        <v>287</v>
      </c>
      <c r="D112" s="178"/>
      <c r="E112" s="178"/>
      <c r="F112" s="135"/>
      <c r="G112" s="135"/>
      <c r="H112" s="135"/>
    </row>
    <row r="113" customHeight="true" spans="1:8">
      <c r="A113" s="176" t="s">
        <v>638</v>
      </c>
      <c r="B113" s="135">
        <f t="shared" si="15"/>
        <v>51</v>
      </c>
      <c r="C113" s="173">
        <v>2</v>
      </c>
      <c r="D113" s="178">
        <v>49</v>
      </c>
      <c r="E113" s="178"/>
      <c r="F113" s="135"/>
      <c r="G113" s="135"/>
      <c r="H113" s="135"/>
    </row>
    <row r="114" customHeight="true" spans="1:8">
      <c r="A114" s="176" t="s">
        <v>1254</v>
      </c>
      <c r="B114" s="135">
        <f t="shared" si="15"/>
        <v>0</v>
      </c>
      <c r="C114" s="173">
        <v>0</v>
      </c>
      <c r="D114" s="178"/>
      <c r="E114" s="178"/>
      <c r="F114" s="135"/>
      <c r="G114" s="135"/>
      <c r="H114" s="135"/>
    </row>
    <row r="115" customHeight="true" spans="1:8">
      <c r="A115" s="180" t="s">
        <v>1255</v>
      </c>
      <c r="B115" s="135">
        <f t="shared" si="15"/>
        <v>0</v>
      </c>
      <c r="C115" s="173">
        <v>0</v>
      </c>
      <c r="D115" s="178"/>
      <c r="E115" s="178"/>
      <c r="F115" s="135"/>
      <c r="G115" s="135"/>
      <c r="H115" s="135"/>
    </row>
    <row r="116" customHeight="true" spans="1:8">
      <c r="A116" s="180" t="s">
        <v>1256</v>
      </c>
      <c r="B116" s="135">
        <f t="shared" si="15"/>
        <v>0</v>
      </c>
      <c r="C116" s="173">
        <v>0</v>
      </c>
      <c r="D116" s="178"/>
      <c r="E116" s="178"/>
      <c r="F116" s="135"/>
      <c r="G116" s="135"/>
      <c r="H116" s="135"/>
    </row>
    <row r="117" customHeight="true" spans="1:8">
      <c r="A117" s="176" t="s">
        <v>1257</v>
      </c>
      <c r="B117" s="135">
        <f t="shared" si="15"/>
        <v>1084</v>
      </c>
      <c r="C117" s="173">
        <v>279</v>
      </c>
      <c r="D117" s="178"/>
      <c r="E117" s="178">
        <v>805</v>
      </c>
      <c r="F117" s="135"/>
      <c r="G117" s="135"/>
      <c r="H117" s="135"/>
    </row>
    <row r="118" customHeight="true" spans="1:8">
      <c r="A118" s="170" t="s">
        <v>649</v>
      </c>
      <c r="B118" s="136">
        <f>SUM(B119:B133)</f>
        <v>7519</v>
      </c>
      <c r="C118" s="136">
        <f t="shared" ref="C118:H118" si="16">SUM(C119:C133)</f>
        <v>5698</v>
      </c>
      <c r="D118" s="136">
        <f t="shared" si="16"/>
        <v>428</v>
      </c>
      <c r="E118" s="136">
        <f t="shared" si="16"/>
        <v>1393</v>
      </c>
      <c r="F118" s="136">
        <f t="shared" si="16"/>
        <v>0</v>
      </c>
      <c r="G118" s="136">
        <f t="shared" si="16"/>
        <v>0</v>
      </c>
      <c r="H118" s="136">
        <f t="shared" si="16"/>
        <v>0</v>
      </c>
    </row>
    <row r="119" customHeight="true" spans="1:8">
      <c r="A119" s="176" t="s">
        <v>650</v>
      </c>
      <c r="B119" s="135">
        <f>SUM(C119:H119)</f>
        <v>1314</v>
      </c>
      <c r="C119" s="173">
        <v>1314</v>
      </c>
      <c r="D119" s="178"/>
      <c r="E119" s="178"/>
      <c r="F119" s="135"/>
      <c r="G119" s="135"/>
      <c r="H119" s="135"/>
    </row>
    <row r="120" customHeight="true" spans="1:8">
      <c r="A120" s="176" t="s">
        <v>656</v>
      </c>
      <c r="B120" s="135">
        <f t="shared" ref="B120:B133" si="17">SUM(C120:H120)</f>
        <v>0</v>
      </c>
      <c r="C120" s="173">
        <v>0</v>
      </c>
      <c r="D120" s="178"/>
      <c r="E120" s="178"/>
      <c r="F120" s="135"/>
      <c r="G120" s="135"/>
      <c r="H120" s="135"/>
    </row>
    <row r="121" customHeight="true" spans="1:8">
      <c r="A121" s="176" t="s">
        <v>660</v>
      </c>
      <c r="B121" s="135">
        <f t="shared" si="17"/>
        <v>4309</v>
      </c>
      <c r="C121" s="173">
        <v>3133</v>
      </c>
      <c r="D121" s="178"/>
      <c r="E121" s="178">
        <v>1176</v>
      </c>
      <c r="F121" s="135"/>
      <c r="G121" s="135"/>
      <c r="H121" s="135"/>
    </row>
    <row r="122" customHeight="true" spans="1:8">
      <c r="A122" s="176" t="s">
        <v>668</v>
      </c>
      <c r="B122" s="135">
        <f t="shared" si="17"/>
        <v>1222</v>
      </c>
      <c r="C122" s="173">
        <v>1222</v>
      </c>
      <c r="D122" s="178"/>
      <c r="E122" s="178"/>
      <c r="F122" s="135"/>
      <c r="G122" s="135"/>
      <c r="H122" s="135"/>
    </row>
    <row r="123" customHeight="true" spans="1:8">
      <c r="A123" s="176" t="s">
        <v>674</v>
      </c>
      <c r="B123" s="135">
        <f t="shared" si="17"/>
        <v>0</v>
      </c>
      <c r="C123" s="173">
        <v>0</v>
      </c>
      <c r="D123" s="178"/>
      <c r="E123" s="178"/>
      <c r="F123" s="135"/>
      <c r="G123" s="135"/>
      <c r="H123" s="135"/>
    </row>
    <row r="124" customHeight="true" spans="1:8">
      <c r="A124" s="176" t="s">
        <v>681</v>
      </c>
      <c r="B124" s="135">
        <f t="shared" si="17"/>
        <v>651</v>
      </c>
      <c r="C124" s="173">
        <v>6</v>
      </c>
      <c r="D124" s="178">
        <v>428</v>
      </c>
      <c r="E124" s="178">
        <v>217</v>
      </c>
      <c r="F124" s="135"/>
      <c r="G124" s="135"/>
      <c r="H124" s="135"/>
    </row>
    <row r="125" customHeight="true" spans="1:8">
      <c r="A125" s="176" t="s">
        <v>687</v>
      </c>
      <c r="B125" s="135">
        <f t="shared" si="17"/>
        <v>0</v>
      </c>
      <c r="C125" s="173">
        <v>0</v>
      </c>
      <c r="D125" s="178"/>
      <c r="E125" s="178"/>
      <c r="F125" s="135"/>
      <c r="G125" s="135"/>
      <c r="H125" s="135"/>
    </row>
    <row r="126" customHeight="true" spans="1:8">
      <c r="A126" s="176" t="s">
        <v>690</v>
      </c>
      <c r="B126" s="135">
        <f t="shared" si="17"/>
        <v>0</v>
      </c>
      <c r="C126" s="173">
        <v>0</v>
      </c>
      <c r="D126" s="178"/>
      <c r="E126" s="178"/>
      <c r="F126" s="135"/>
      <c r="G126" s="135"/>
      <c r="H126" s="135"/>
    </row>
    <row r="127" customHeight="true" spans="1:8">
      <c r="A127" s="176" t="s">
        <v>693</v>
      </c>
      <c r="B127" s="135">
        <f t="shared" si="17"/>
        <v>0</v>
      </c>
      <c r="C127" s="173">
        <v>0</v>
      </c>
      <c r="D127" s="178"/>
      <c r="E127" s="178"/>
      <c r="F127" s="135"/>
      <c r="G127" s="135"/>
      <c r="H127" s="135"/>
    </row>
    <row r="128" customHeight="true" spans="1:8">
      <c r="A128" s="176" t="s">
        <v>694</v>
      </c>
      <c r="B128" s="135">
        <f t="shared" si="17"/>
        <v>0</v>
      </c>
      <c r="C128" s="173">
        <v>0</v>
      </c>
      <c r="D128" s="178"/>
      <c r="E128" s="178"/>
      <c r="F128" s="135"/>
      <c r="G128" s="135"/>
      <c r="H128" s="135"/>
    </row>
    <row r="129" customHeight="true" spans="1:8">
      <c r="A129" s="176" t="s">
        <v>695</v>
      </c>
      <c r="B129" s="135">
        <f t="shared" si="17"/>
        <v>23</v>
      </c>
      <c r="C129" s="173">
        <v>23</v>
      </c>
      <c r="D129" s="178"/>
      <c r="E129" s="178"/>
      <c r="F129" s="135"/>
      <c r="G129" s="135"/>
      <c r="H129" s="135"/>
    </row>
    <row r="130" customHeight="true" spans="1:8">
      <c r="A130" s="176" t="s">
        <v>701</v>
      </c>
      <c r="B130" s="135">
        <f t="shared" si="17"/>
        <v>0</v>
      </c>
      <c r="C130" s="173">
        <v>0</v>
      </c>
      <c r="D130" s="178"/>
      <c r="E130" s="178"/>
      <c r="F130" s="135"/>
      <c r="G130" s="135"/>
      <c r="H130" s="135"/>
    </row>
    <row r="131" customHeight="true" spans="1:8">
      <c r="A131" s="176" t="s">
        <v>702</v>
      </c>
      <c r="B131" s="135">
        <f t="shared" si="17"/>
        <v>0</v>
      </c>
      <c r="C131" s="173">
        <v>0</v>
      </c>
      <c r="D131" s="178"/>
      <c r="E131" s="178"/>
      <c r="F131" s="135"/>
      <c r="G131" s="135"/>
      <c r="H131" s="135"/>
    </row>
    <row r="132" customHeight="true" spans="1:8">
      <c r="A132" s="176" t="s">
        <v>703</v>
      </c>
      <c r="B132" s="135">
        <f t="shared" si="17"/>
        <v>0</v>
      </c>
      <c r="C132" s="173">
        <v>0</v>
      </c>
      <c r="D132" s="178"/>
      <c r="E132" s="178"/>
      <c r="F132" s="135"/>
      <c r="G132" s="135"/>
      <c r="H132" s="135"/>
    </row>
    <row r="133" customHeight="true" spans="1:8">
      <c r="A133" s="176" t="s">
        <v>713</v>
      </c>
      <c r="B133" s="135">
        <f t="shared" si="17"/>
        <v>0</v>
      </c>
      <c r="C133" s="173">
        <v>0</v>
      </c>
      <c r="D133" s="178"/>
      <c r="E133" s="178"/>
      <c r="F133" s="135"/>
      <c r="G133" s="135"/>
      <c r="H133" s="135"/>
    </row>
    <row r="134" customHeight="true" spans="1:8">
      <c r="A134" s="170" t="s">
        <v>714</v>
      </c>
      <c r="B134" s="136">
        <f>SUM(B135:B140)</f>
        <v>10333</v>
      </c>
      <c r="C134" s="136">
        <f t="shared" ref="C134:H134" si="18">SUM(C135:C140)</f>
        <v>10170</v>
      </c>
      <c r="D134" s="136">
        <f t="shared" si="18"/>
        <v>0</v>
      </c>
      <c r="E134" s="136">
        <f t="shared" si="18"/>
        <v>163</v>
      </c>
      <c r="F134" s="136">
        <f t="shared" si="18"/>
        <v>0</v>
      </c>
      <c r="G134" s="136">
        <f t="shared" si="18"/>
        <v>0</v>
      </c>
      <c r="H134" s="136">
        <f t="shared" si="18"/>
        <v>0</v>
      </c>
    </row>
    <row r="135" customHeight="true" spans="1:8">
      <c r="A135" s="176" t="s">
        <v>715</v>
      </c>
      <c r="B135" s="135">
        <f t="shared" ref="B135:B140" si="19">SUM(C135:H135)</f>
        <v>3249</v>
      </c>
      <c r="C135" s="173">
        <v>3229</v>
      </c>
      <c r="D135" s="178"/>
      <c r="E135" s="178">
        <v>20</v>
      </c>
      <c r="F135" s="135"/>
      <c r="G135" s="135"/>
      <c r="H135" s="135"/>
    </row>
    <row r="136" customHeight="true" spans="1:8">
      <c r="A136" s="176" t="s">
        <v>726</v>
      </c>
      <c r="B136" s="135">
        <f t="shared" si="19"/>
        <v>0</v>
      </c>
      <c r="C136" s="173">
        <v>0</v>
      </c>
      <c r="D136" s="178"/>
      <c r="E136" s="178"/>
      <c r="F136" s="135"/>
      <c r="G136" s="135"/>
      <c r="H136" s="135"/>
    </row>
    <row r="137" customHeight="true" spans="1:8">
      <c r="A137" s="176" t="s">
        <v>727</v>
      </c>
      <c r="B137" s="135">
        <f t="shared" si="19"/>
        <v>6699</v>
      </c>
      <c r="C137" s="173">
        <v>6699</v>
      </c>
      <c r="D137" s="178"/>
      <c r="E137" s="178"/>
      <c r="F137" s="135"/>
      <c r="G137" s="135"/>
      <c r="H137" s="135"/>
    </row>
    <row r="138" customHeight="true" spans="1:8">
      <c r="A138" s="176" t="s">
        <v>730</v>
      </c>
      <c r="B138" s="135">
        <f t="shared" si="19"/>
        <v>242</v>
      </c>
      <c r="C138" s="173">
        <v>242</v>
      </c>
      <c r="D138" s="178"/>
      <c r="E138" s="178"/>
      <c r="F138" s="135"/>
      <c r="G138" s="135"/>
      <c r="H138" s="135"/>
    </row>
    <row r="139" customHeight="true" spans="1:8">
      <c r="A139" s="176" t="s">
        <v>731</v>
      </c>
      <c r="B139" s="135">
        <f t="shared" si="19"/>
        <v>0</v>
      </c>
      <c r="C139" s="173">
        <v>0</v>
      </c>
      <c r="D139" s="178"/>
      <c r="E139" s="178"/>
      <c r="F139" s="135"/>
      <c r="G139" s="135"/>
      <c r="H139" s="135"/>
    </row>
    <row r="140" customHeight="true" spans="1:8">
      <c r="A140" s="176" t="s">
        <v>732</v>
      </c>
      <c r="B140" s="135">
        <f t="shared" si="19"/>
        <v>143</v>
      </c>
      <c r="C140" s="173">
        <v>0</v>
      </c>
      <c r="D140" s="178"/>
      <c r="E140" s="178">
        <v>143</v>
      </c>
      <c r="F140" s="135"/>
      <c r="G140" s="135"/>
      <c r="H140" s="135"/>
    </row>
    <row r="141" customHeight="true" spans="1:8">
      <c r="A141" s="170" t="s">
        <v>733</v>
      </c>
      <c r="B141" s="136">
        <f>SUM(B142:B151)</f>
        <v>12347</v>
      </c>
      <c r="C141" s="136">
        <f t="shared" ref="C141:H141" si="20">SUM(C142:C151)</f>
        <v>8421</v>
      </c>
      <c r="D141" s="136">
        <f t="shared" si="20"/>
        <v>1101</v>
      </c>
      <c r="E141" s="136">
        <f t="shared" si="20"/>
        <v>2825</v>
      </c>
      <c r="F141" s="136">
        <f t="shared" si="20"/>
        <v>0</v>
      </c>
      <c r="G141" s="136">
        <f t="shared" si="20"/>
        <v>0</v>
      </c>
      <c r="H141" s="136">
        <f t="shared" si="20"/>
        <v>0</v>
      </c>
    </row>
    <row r="142" customHeight="true" spans="1:8">
      <c r="A142" s="176" t="s">
        <v>734</v>
      </c>
      <c r="B142" s="135">
        <f>SUM(C142:H142)</f>
        <v>3073</v>
      </c>
      <c r="C142" s="173">
        <v>2261</v>
      </c>
      <c r="D142" s="178">
        <v>418</v>
      </c>
      <c r="E142" s="178">
        <v>394</v>
      </c>
      <c r="F142" s="135"/>
      <c r="G142" s="135"/>
      <c r="H142" s="135"/>
    </row>
    <row r="143" customHeight="true" spans="1:8">
      <c r="A143" s="176" t="s">
        <v>756</v>
      </c>
      <c r="B143" s="135">
        <f t="shared" ref="B143:B151" si="21">SUM(C143:H143)</f>
        <v>1741</v>
      </c>
      <c r="C143" s="173">
        <v>1305</v>
      </c>
      <c r="D143" s="178">
        <v>248</v>
      </c>
      <c r="E143" s="178">
        <v>188</v>
      </c>
      <c r="F143" s="135"/>
      <c r="G143" s="135"/>
      <c r="H143" s="135"/>
    </row>
    <row r="144" customHeight="true" spans="1:8">
      <c r="A144" s="176" t="s">
        <v>778</v>
      </c>
      <c r="B144" s="135">
        <f t="shared" si="21"/>
        <v>4044</v>
      </c>
      <c r="C144" s="173">
        <v>3607</v>
      </c>
      <c r="D144" s="178">
        <v>270</v>
      </c>
      <c r="E144" s="178">
        <v>167</v>
      </c>
      <c r="F144" s="135"/>
      <c r="G144" s="135"/>
      <c r="H144" s="135"/>
    </row>
    <row r="145" customHeight="true" spans="1:8">
      <c r="A145" s="176" t="s">
        <v>800</v>
      </c>
      <c r="B145" s="135">
        <f t="shared" si="21"/>
        <v>0</v>
      </c>
      <c r="C145" s="173">
        <v>0</v>
      </c>
      <c r="D145" s="178"/>
      <c r="E145" s="178"/>
      <c r="F145" s="135"/>
      <c r="G145" s="135"/>
      <c r="H145" s="135"/>
    </row>
    <row r="146" customHeight="true" spans="1:8">
      <c r="A146" s="176" t="s">
        <v>808</v>
      </c>
      <c r="B146" s="135">
        <f t="shared" si="21"/>
        <v>820</v>
      </c>
      <c r="C146" s="173">
        <v>765</v>
      </c>
      <c r="D146" s="178">
        <v>55</v>
      </c>
      <c r="E146" s="178"/>
      <c r="F146" s="135"/>
      <c r="G146" s="135"/>
      <c r="H146" s="135"/>
    </row>
    <row r="147" customHeight="true" spans="1:8">
      <c r="A147" s="176" t="s">
        <v>816</v>
      </c>
      <c r="B147" s="135">
        <f t="shared" si="21"/>
        <v>1291</v>
      </c>
      <c r="C147" s="173">
        <v>163</v>
      </c>
      <c r="D147" s="178"/>
      <c r="E147" s="178">
        <v>1128</v>
      </c>
      <c r="F147" s="135"/>
      <c r="G147" s="135"/>
      <c r="H147" s="135"/>
    </row>
    <row r="148" customHeight="true" spans="1:8">
      <c r="A148" s="176" t="s">
        <v>822</v>
      </c>
      <c r="B148" s="135">
        <f t="shared" si="21"/>
        <v>949</v>
      </c>
      <c r="C148" s="173">
        <v>1</v>
      </c>
      <c r="D148" s="178"/>
      <c r="E148" s="178">
        <v>948</v>
      </c>
      <c r="F148" s="135"/>
      <c r="G148" s="135"/>
      <c r="H148" s="135"/>
    </row>
    <row r="149" customHeight="true" spans="1:8">
      <c r="A149" s="176" t="s">
        <v>829</v>
      </c>
      <c r="B149" s="135">
        <f t="shared" si="21"/>
        <v>180</v>
      </c>
      <c r="C149" s="173">
        <v>70</v>
      </c>
      <c r="D149" s="178">
        <v>110</v>
      </c>
      <c r="E149" s="178"/>
      <c r="F149" s="135"/>
      <c r="G149" s="135"/>
      <c r="H149" s="135"/>
    </row>
    <row r="150" customHeight="true" spans="1:8">
      <c r="A150" s="176" t="s">
        <v>836</v>
      </c>
      <c r="B150" s="135">
        <f t="shared" si="21"/>
        <v>0</v>
      </c>
      <c r="C150" s="173">
        <v>0</v>
      </c>
      <c r="D150" s="178"/>
      <c r="E150" s="178"/>
      <c r="F150" s="135"/>
      <c r="G150" s="135"/>
      <c r="H150" s="135"/>
    </row>
    <row r="151" customHeight="true" spans="1:8">
      <c r="A151" s="176" t="s">
        <v>839</v>
      </c>
      <c r="B151" s="135">
        <f t="shared" si="21"/>
        <v>249</v>
      </c>
      <c r="C151" s="173">
        <v>249</v>
      </c>
      <c r="D151" s="178"/>
      <c r="E151" s="178"/>
      <c r="F151" s="135"/>
      <c r="G151" s="135"/>
      <c r="H151" s="135"/>
    </row>
    <row r="152" customHeight="true" spans="1:8">
      <c r="A152" s="170" t="s">
        <v>842</v>
      </c>
      <c r="B152" s="136">
        <f>SUM(B153:B159)</f>
        <v>6102</v>
      </c>
      <c r="C152" s="136">
        <f t="shared" ref="C152:H152" si="22">SUM(C153:C159)</f>
        <v>2839</v>
      </c>
      <c r="D152" s="136">
        <f t="shared" si="22"/>
        <v>600</v>
      </c>
      <c r="E152" s="136">
        <f t="shared" si="22"/>
        <v>1663</v>
      </c>
      <c r="F152" s="136">
        <f t="shared" si="22"/>
        <v>0</v>
      </c>
      <c r="G152" s="136">
        <f t="shared" si="22"/>
        <v>1000</v>
      </c>
      <c r="H152" s="136">
        <f t="shared" si="22"/>
        <v>0</v>
      </c>
    </row>
    <row r="153" customHeight="true" spans="1:8">
      <c r="A153" s="176" t="s">
        <v>843</v>
      </c>
      <c r="B153" s="135">
        <f>SUM(C153:H153)</f>
        <v>5158</v>
      </c>
      <c r="C153" s="173">
        <v>2839</v>
      </c>
      <c r="D153" s="178">
        <v>22</v>
      </c>
      <c r="E153" s="178">
        <v>1297</v>
      </c>
      <c r="F153" s="135"/>
      <c r="G153" s="135">
        <v>1000</v>
      </c>
      <c r="H153" s="135"/>
    </row>
    <row r="154" customHeight="true" spans="1:8">
      <c r="A154" s="176" t="s">
        <v>863</v>
      </c>
      <c r="B154" s="135">
        <f t="shared" ref="B154:B159" si="23">SUM(C154:H154)</f>
        <v>2</v>
      </c>
      <c r="C154" s="173">
        <v>0</v>
      </c>
      <c r="D154" s="178">
        <v>1</v>
      </c>
      <c r="E154" s="178">
        <v>1</v>
      </c>
      <c r="F154" s="135"/>
      <c r="G154" s="135"/>
      <c r="H154" s="135"/>
    </row>
    <row r="155" customHeight="true" spans="1:8">
      <c r="A155" s="176" t="s">
        <v>870</v>
      </c>
      <c r="B155" s="135">
        <f t="shared" si="23"/>
        <v>0</v>
      </c>
      <c r="C155" s="173">
        <v>0</v>
      </c>
      <c r="D155" s="178"/>
      <c r="E155" s="178"/>
      <c r="F155" s="135"/>
      <c r="G155" s="135"/>
      <c r="H155" s="135"/>
    </row>
    <row r="156" customHeight="true" spans="1:8">
      <c r="A156" s="176" t="s">
        <v>877</v>
      </c>
      <c r="B156" s="135">
        <f t="shared" si="23"/>
        <v>0</v>
      </c>
      <c r="C156" s="173">
        <v>0</v>
      </c>
      <c r="D156" s="178"/>
      <c r="E156" s="178"/>
      <c r="F156" s="135"/>
      <c r="G156" s="135"/>
      <c r="H156" s="135"/>
    </row>
    <row r="157" customHeight="true" spans="1:8">
      <c r="A157" s="176" t="s">
        <v>882</v>
      </c>
      <c r="B157" s="135">
        <f t="shared" si="23"/>
        <v>0</v>
      </c>
      <c r="C157" s="173">
        <v>0</v>
      </c>
      <c r="D157" s="178"/>
      <c r="E157" s="178"/>
      <c r="F157" s="135"/>
      <c r="G157" s="135"/>
      <c r="H157" s="135"/>
    </row>
    <row r="158" customHeight="true" spans="1:8">
      <c r="A158" s="176" t="s">
        <v>885</v>
      </c>
      <c r="B158" s="135">
        <f t="shared" si="23"/>
        <v>942</v>
      </c>
      <c r="C158" s="173">
        <v>0</v>
      </c>
      <c r="D158" s="178">
        <v>577</v>
      </c>
      <c r="E158" s="178">
        <v>365</v>
      </c>
      <c r="F158" s="135"/>
      <c r="G158" s="135"/>
      <c r="H158" s="135"/>
    </row>
    <row r="159" customHeight="true" spans="1:8">
      <c r="A159" s="176" t="s">
        <v>890</v>
      </c>
      <c r="B159" s="135">
        <f t="shared" si="23"/>
        <v>0</v>
      </c>
      <c r="C159" s="173">
        <v>0</v>
      </c>
      <c r="D159" s="178"/>
      <c r="E159" s="178"/>
      <c r="F159" s="135"/>
      <c r="G159" s="135"/>
      <c r="H159" s="135"/>
    </row>
    <row r="160" customHeight="true" spans="1:8">
      <c r="A160" s="170" t="s">
        <v>893</v>
      </c>
      <c r="B160" s="136">
        <f>SUM(B161:B167)</f>
        <v>711</v>
      </c>
      <c r="C160" s="136">
        <f t="shared" ref="C160:H160" si="24">SUM(C161:C167)</f>
        <v>160</v>
      </c>
      <c r="D160" s="136">
        <f t="shared" si="24"/>
        <v>0</v>
      </c>
      <c r="E160" s="136">
        <f t="shared" si="24"/>
        <v>551</v>
      </c>
      <c r="F160" s="136">
        <f t="shared" si="24"/>
        <v>0</v>
      </c>
      <c r="G160" s="136">
        <f t="shared" si="24"/>
        <v>0</v>
      </c>
      <c r="H160" s="136">
        <f t="shared" si="24"/>
        <v>0</v>
      </c>
    </row>
    <row r="161" customHeight="true" spans="1:8">
      <c r="A161" s="176" t="s">
        <v>894</v>
      </c>
      <c r="B161" s="135">
        <f>SUM(C161:H161)</f>
        <v>0</v>
      </c>
      <c r="C161" s="173">
        <v>0</v>
      </c>
      <c r="D161" s="178"/>
      <c r="E161" s="178"/>
      <c r="F161" s="135"/>
      <c r="G161" s="135"/>
      <c r="H161" s="135"/>
    </row>
    <row r="162" customHeight="true" spans="1:8">
      <c r="A162" s="176" t="s">
        <v>901</v>
      </c>
      <c r="B162" s="135">
        <f t="shared" ref="B162:B167" si="25">SUM(C162:H162)</f>
        <v>0</v>
      </c>
      <c r="C162" s="173">
        <v>0</v>
      </c>
      <c r="D162" s="178"/>
      <c r="E162" s="178"/>
      <c r="F162" s="135"/>
      <c r="G162" s="135"/>
      <c r="H162" s="135"/>
    </row>
    <row r="163" customHeight="true" spans="1:8">
      <c r="A163" s="176" t="s">
        <v>914</v>
      </c>
      <c r="B163" s="135">
        <f t="shared" si="25"/>
        <v>0</v>
      </c>
      <c r="C163" s="173">
        <v>0</v>
      </c>
      <c r="D163" s="178"/>
      <c r="E163" s="178"/>
      <c r="F163" s="135"/>
      <c r="G163" s="135"/>
      <c r="H163" s="135"/>
    </row>
    <row r="164" customHeight="true" spans="1:8">
      <c r="A164" s="176" t="s">
        <v>916</v>
      </c>
      <c r="B164" s="135">
        <f t="shared" si="25"/>
        <v>551</v>
      </c>
      <c r="C164" s="173">
        <v>0</v>
      </c>
      <c r="D164" s="178"/>
      <c r="E164" s="178">
        <v>551</v>
      </c>
      <c r="F164" s="135"/>
      <c r="G164" s="135"/>
      <c r="H164" s="135"/>
    </row>
    <row r="165" customHeight="true" spans="1:8">
      <c r="A165" s="176" t="s">
        <v>926</v>
      </c>
      <c r="B165" s="135">
        <f t="shared" si="25"/>
        <v>57</v>
      </c>
      <c r="C165" s="173">
        <v>57</v>
      </c>
      <c r="D165" s="178"/>
      <c r="E165" s="178"/>
      <c r="F165" s="135"/>
      <c r="G165" s="135"/>
      <c r="H165" s="135"/>
    </row>
    <row r="166" customHeight="true" spans="1:8">
      <c r="A166" s="176" t="s">
        <v>930</v>
      </c>
      <c r="B166" s="135">
        <f t="shared" si="25"/>
        <v>103</v>
      </c>
      <c r="C166" s="173">
        <v>103</v>
      </c>
      <c r="D166" s="178"/>
      <c r="E166" s="178"/>
      <c r="F166" s="135"/>
      <c r="G166" s="135"/>
      <c r="H166" s="135"/>
    </row>
    <row r="167" customHeight="true" spans="1:8">
      <c r="A167" s="176" t="s">
        <v>934</v>
      </c>
      <c r="B167" s="135">
        <f t="shared" si="25"/>
        <v>0</v>
      </c>
      <c r="C167" s="173">
        <v>0</v>
      </c>
      <c r="D167" s="178"/>
      <c r="E167" s="178"/>
      <c r="F167" s="135"/>
      <c r="G167" s="135"/>
      <c r="H167" s="135"/>
    </row>
    <row r="168" customHeight="true" spans="1:8">
      <c r="A168" s="170" t="s">
        <v>940</v>
      </c>
      <c r="B168" s="136">
        <f>SUM(B169:B171)</f>
        <v>190</v>
      </c>
      <c r="C168" s="136">
        <f t="shared" ref="C168:H168" si="26">SUM(C169:C171)</f>
        <v>190</v>
      </c>
      <c r="D168" s="136">
        <f t="shared" si="26"/>
        <v>0</v>
      </c>
      <c r="E168" s="136">
        <f t="shared" si="26"/>
        <v>0</v>
      </c>
      <c r="F168" s="136">
        <f t="shared" si="26"/>
        <v>0</v>
      </c>
      <c r="G168" s="136">
        <f t="shared" si="26"/>
        <v>0</v>
      </c>
      <c r="H168" s="136">
        <f t="shared" si="26"/>
        <v>0</v>
      </c>
    </row>
    <row r="169" customHeight="true" spans="1:8">
      <c r="A169" s="176" t="s">
        <v>941</v>
      </c>
      <c r="B169" s="135">
        <f t="shared" ref="B169:B171" si="27">SUM(C169:H169)</f>
        <v>190</v>
      </c>
      <c r="C169" s="173">
        <v>190</v>
      </c>
      <c r="D169" s="178"/>
      <c r="E169" s="178"/>
      <c r="F169" s="135"/>
      <c r="G169" s="135"/>
      <c r="H169" s="135"/>
    </row>
    <row r="170" customHeight="true" spans="1:8">
      <c r="A170" s="176" t="s">
        <v>947</v>
      </c>
      <c r="B170" s="135">
        <f t="shared" si="27"/>
        <v>0</v>
      </c>
      <c r="C170" s="173">
        <v>0</v>
      </c>
      <c r="D170" s="178"/>
      <c r="E170" s="178"/>
      <c r="F170" s="135"/>
      <c r="G170" s="135"/>
      <c r="H170" s="135"/>
    </row>
    <row r="171" customHeight="true" spans="1:8">
      <c r="A171" s="176" t="s">
        <v>950</v>
      </c>
      <c r="B171" s="135">
        <f t="shared" si="27"/>
        <v>0</v>
      </c>
      <c r="C171" s="173">
        <v>0</v>
      </c>
      <c r="D171" s="178"/>
      <c r="E171" s="178"/>
      <c r="F171" s="135"/>
      <c r="G171" s="135"/>
      <c r="H171" s="135"/>
    </row>
    <row r="172" customHeight="true" spans="1:8">
      <c r="A172" s="170" t="s">
        <v>953</v>
      </c>
      <c r="B172" s="136">
        <f>SUM(B173:B175)</f>
        <v>100</v>
      </c>
      <c r="C172" s="136">
        <f t="shared" ref="C172:H172" si="28">SUM(C173:C175)</f>
        <v>0</v>
      </c>
      <c r="D172" s="136">
        <f t="shared" si="28"/>
        <v>0</v>
      </c>
      <c r="E172" s="136">
        <f t="shared" si="28"/>
        <v>100</v>
      </c>
      <c r="F172" s="136">
        <f t="shared" si="28"/>
        <v>0</v>
      </c>
      <c r="G172" s="136">
        <f t="shared" si="28"/>
        <v>0</v>
      </c>
      <c r="H172" s="136">
        <f t="shared" si="28"/>
        <v>0</v>
      </c>
    </row>
    <row r="173" customHeight="true" spans="1:8">
      <c r="A173" s="176" t="s">
        <v>954</v>
      </c>
      <c r="B173" s="176">
        <f t="shared" ref="B173:B175" si="29">SUM(C173:H173)</f>
        <v>0</v>
      </c>
      <c r="C173" s="173">
        <v>0</v>
      </c>
      <c r="D173" s="178"/>
      <c r="E173" s="178"/>
      <c r="F173" s="135"/>
      <c r="G173" s="135"/>
      <c r="H173" s="135"/>
    </row>
    <row r="174" customHeight="true" spans="1:8">
      <c r="A174" s="176" t="s">
        <v>957</v>
      </c>
      <c r="B174" s="176">
        <f t="shared" si="29"/>
        <v>0</v>
      </c>
      <c r="C174" s="173">
        <v>0</v>
      </c>
      <c r="D174" s="178"/>
      <c r="E174" s="178"/>
      <c r="F174" s="135"/>
      <c r="G174" s="135"/>
      <c r="H174" s="135"/>
    </row>
    <row r="175" customHeight="true" spans="1:8">
      <c r="A175" s="176" t="s">
        <v>963</v>
      </c>
      <c r="B175" s="176">
        <f t="shared" si="29"/>
        <v>100</v>
      </c>
      <c r="C175" s="173">
        <v>0</v>
      </c>
      <c r="D175" s="178"/>
      <c r="E175" s="178">
        <v>100</v>
      </c>
      <c r="F175" s="135"/>
      <c r="G175" s="135"/>
      <c r="H175" s="135"/>
    </row>
    <row r="176" customHeight="true" spans="1:8">
      <c r="A176" s="170" t="s">
        <v>964</v>
      </c>
      <c r="B176" s="136">
        <f>SUM(B177:B185)</f>
        <v>0</v>
      </c>
      <c r="C176" s="136">
        <f t="shared" ref="C176:H176" si="30">SUM(C177:C185)</f>
        <v>0</v>
      </c>
      <c r="D176" s="136">
        <f t="shared" si="30"/>
        <v>0</v>
      </c>
      <c r="E176" s="136">
        <f t="shared" si="30"/>
        <v>0</v>
      </c>
      <c r="F176" s="136">
        <f t="shared" si="30"/>
        <v>0</v>
      </c>
      <c r="G176" s="136">
        <f t="shared" si="30"/>
        <v>0</v>
      </c>
      <c r="H176" s="136">
        <f t="shared" si="30"/>
        <v>0</v>
      </c>
    </row>
    <row r="177" customHeight="true" spans="1:8">
      <c r="A177" s="176" t="s">
        <v>965</v>
      </c>
      <c r="B177" s="135">
        <f>SUM(C177:H177)</f>
        <v>0</v>
      </c>
      <c r="C177" s="173">
        <v>0</v>
      </c>
      <c r="D177" s="178"/>
      <c r="E177" s="178"/>
      <c r="F177" s="135"/>
      <c r="G177" s="135"/>
      <c r="H177" s="135"/>
    </row>
    <row r="178" customHeight="true" spans="1:8">
      <c r="A178" s="176" t="s">
        <v>966</v>
      </c>
      <c r="B178" s="135">
        <f t="shared" ref="B178:B185" si="31">SUM(C178:H178)</f>
        <v>0</v>
      </c>
      <c r="C178" s="173">
        <v>0</v>
      </c>
      <c r="D178" s="178"/>
      <c r="E178" s="178"/>
      <c r="F178" s="135"/>
      <c r="G178" s="135"/>
      <c r="H178" s="135"/>
    </row>
    <row r="179" customHeight="true" spans="1:8">
      <c r="A179" s="176" t="s">
        <v>967</v>
      </c>
      <c r="B179" s="135">
        <f t="shared" si="31"/>
        <v>0</v>
      </c>
      <c r="C179" s="173">
        <v>0</v>
      </c>
      <c r="D179" s="178"/>
      <c r="E179" s="178"/>
      <c r="F179" s="135"/>
      <c r="G179" s="135"/>
      <c r="H179" s="135"/>
    </row>
    <row r="180" customHeight="true" spans="1:8">
      <c r="A180" s="176" t="s">
        <v>968</v>
      </c>
      <c r="B180" s="135">
        <f t="shared" si="31"/>
        <v>0</v>
      </c>
      <c r="C180" s="173">
        <v>0</v>
      </c>
      <c r="D180" s="178"/>
      <c r="E180" s="178"/>
      <c r="F180" s="135"/>
      <c r="G180" s="135"/>
      <c r="H180" s="135"/>
    </row>
    <row r="181" customHeight="true" spans="1:8">
      <c r="A181" s="176" t="s">
        <v>969</v>
      </c>
      <c r="B181" s="135">
        <f t="shared" si="31"/>
        <v>0</v>
      </c>
      <c r="C181" s="173">
        <v>0</v>
      </c>
      <c r="D181" s="178"/>
      <c r="E181" s="178"/>
      <c r="F181" s="135"/>
      <c r="G181" s="135"/>
      <c r="H181" s="135"/>
    </row>
    <row r="182" customHeight="true" spans="1:8">
      <c r="A182" s="176" t="s">
        <v>734</v>
      </c>
      <c r="B182" s="135">
        <f t="shared" si="31"/>
        <v>0</v>
      </c>
      <c r="C182" s="173">
        <v>0</v>
      </c>
      <c r="D182" s="178"/>
      <c r="E182" s="178"/>
      <c r="F182" s="135"/>
      <c r="G182" s="135"/>
      <c r="H182" s="135"/>
    </row>
    <row r="183" customHeight="true" spans="1:8">
      <c r="A183" s="176" t="s">
        <v>970</v>
      </c>
      <c r="B183" s="135">
        <f t="shared" si="31"/>
        <v>0</v>
      </c>
      <c r="C183" s="173">
        <v>0</v>
      </c>
      <c r="D183" s="178"/>
      <c r="E183" s="178"/>
      <c r="F183" s="135"/>
      <c r="G183" s="135"/>
      <c r="H183" s="135"/>
    </row>
    <row r="184" customHeight="true" spans="1:8">
      <c r="A184" s="176" t="s">
        <v>971</v>
      </c>
      <c r="B184" s="135">
        <f t="shared" si="31"/>
        <v>0</v>
      </c>
      <c r="C184" s="173">
        <v>0</v>
      </c>
      <c r="D184" s="178"/>
      <c r="E184" s="178"/>
      <c r="F184" s="135"/>
      <c r="G184" s="135"/>
      <c r="H184" s="135"/>
    </row>
    <row r="185" customHeight="true" spans="1:8">
      <c r="A185" s="176" t="s">
        <v>972</v>
      </c>
      <c r="B185" s="135">
        <f t="shared" si="31"/>
        <v>0</v>
      </c>
      <c r="C185" s="173">
        <v>0</v>
      </c>
      <c r="D185" s="178"/>
      <c r="E185" s="178"/>
      <c r="F185" s="135"/>
      <c r="G185" s="135"/>
      <c r="H185" s="135"/>
    </row>
    <row r="186" customHeight="true" spans="1:8">
      <c r="A186" s="170" t="s">
        <v>973</v>
      </c>
      <c r="B186" s="136">
        <f>SUM(B187:B191)</f>
        <v>5539</v>
      </c>
      <c r="C186" s="136">
        <f t="shared" ref="C186:H186" si="32">SUM(C187:C191)</f>
        <v>3754</v>
      </c>
      <c r="D186" s="136">
        <f t="shared" si="32"/>
        <v>60</v>
      </c>
      <c r="E186" s="136">
        <f t="shared" si="32"/>
        <v>1725</v>
      </c>
      <c r="F186" s="136">
        <f t="shared" si="32"/>
        <v>0</v>
      </c>
      <c r="G186" s="136">
        <f t="shared" si="32"/>
        <v>0</v>
      </c>
      <c r="H186" s="136">
        <f t="shared" si="32"/>
        <v>0</v>
      </c>
    </row>
    <row r="187" customHeight="true" spans="1:8">
      <c r="A187" s="176" t="s">
        <v>1258</v>
      </c>
      <c r="B187" s="135">
        <f t="shared" ref="B187:B191" si="33">SUM(C187:H187)</f>
        <v>3152</v>
      </c>
      <c r="C187" s="173">
        <v>1372</v>
      </c>
      <c r="D187" s="178">
        <v>60</v>
      </c>
      <c r="E187" s="178">
        <v>1720</v>
      </c>
      <c r="F187" s="135"/>
      <c r="G187" s="135"/>
      <c r="H187" s="135"/>
    </row>
    <row r="188" customHeight="true" spans="1:8">
      <c r="A188" s="176" t="s">
        <v>989</v>
      </c>
      <c r="B188" s="135">
        <f t="shared" si="33"/>
        <v>0</v>
      </c>
      <c r="C188" s="173">
        <v>0</v>
      </c>
      <c r="D188" s="178"/>
      <c r="E188" s="178"/>
      <c r="F188" s="135"/>
      <c r="G188" s="135"/>
      <c r="H188" s="135"/>
    </row>
    <row r="189" customHeight="true" spans="1:8">
      <c r="A189" s="176" t="s">
        <v>1004</v>
      </c>
      <c r="B189" s="135">
        <f t="shared" si="33"/>
        <v>0</v>
      </c>
      <c r="C189" s="173">
        <v>0</v>
      </c>
      <c r="D189" s="178"/>
      <c r="E189" s="178"/>
      <c r="F189" s="135"/>
      <c r="G189" s="135"/>
      <c r="H189" s="135"/>
    </row>
    <row r="190" customHeight="true" spans="1:8">
      <c r="A190" s="176" t="s">
        <v>1009</v>
      </c>
      <c r="B190" s="135">
        <f t="shared" si="33"/>
        <v>32</v>
      </c>
      <c r="C190" s="173">
        <v>27</v>
      </c>
      <c r="D190" s="178"/>
      <c r="E190" s="178">
        <v>5</v>
      </c>
      <c r="F190" s="135"/>
      <c r="G190" s="135"/>
      <c r="H190" s="135"/>
    </row>
    <row r="191" customHeight="true" spans="1:8">
      <c r="A191" s="176" t="s">
        <v>1021</v>
      </c>
      <c r="B191" s="135">
        <f t="shared" si="33"/>
        <v>2355</v>
      </c>
      <c r="C191" s="173">
        <v>2355</v>
      </c>
      <c r="D191" s="178"/>
      <c r="E191" s="178"/>
      <c r="F191" s="135"/>
      <c r="G191" s="135"/>
      <c r="H191" s="135"/>
    </row>
    <row r="192" customHeight="true" spans="1:8">
      <c r="A192" s="170" t="s">
        <v>1022</v>
      </c>
      <c r="B192" s="136">
        <f>SUM(B193:B195)</f>
        <v>3250</v>
      </c>
      <c r="C192" s="136">
        <f t="shared" ref="C192:H192" si="34">SUM(C193:C195)</f>
        <v>3186</v>
      </c>
      <c r="D192" s="136">
        <f t="shared" si="34"/>
        <v>0</v>
      </c>
      <c r="E192" s="136">
        <f t="shared" si="34"/>
        <v>64</v>
      </c>
      <c r="F192" s="136">
        <f t="shared" si="34"/>
        <v>0</v>
      </c>
      <c r="G192" s="136">
        <f t="shared" si="34"/>
        <v>0</v>
      </c>
      <c r="H192" s="136">
        <f t="shared" si="34"/>
        <v>0</v>
      </c>
    </row>
    <row r="193" customHeight="true" spans="1:8">
      <c r="A193" s="176" t="s">
        <v>1023</v>
      </c>
      <c r="B193" s="135">
        <f>SUM(C193:H193)</f>
        <v>65</v>
      </c>
      <c r="C193" s="173">
        <v>1</v>
      </c>
      <c r="D193" s="178"/>
      <c r="E193" s="178">
        <v>64</v>
      </c>
      <c r="F193" s="135"/>
      <c r="G193" s="135"/>
      <c r="H193" s="135"/>
    </row>
    <row r="194" customHeight="true" spans="1:8">
      <c r="A194" s="176" t="s">
        <v>1032</v>
      </c>
      <c r="B194" s="135">
        <f t="shared" ref="B194:B214" si="35">SUM(C194:H194)</f>
        <v>3185</v>
      </c>
      <c r="C194" s="173">
        <v>3185</v>
      </c>
      <c r="D194" s="178"/>
      <c r="E194" s="178"/>
      <c r="F194" s="135"/>
      <c r="G194" s="135"/>
      <c r="H194" s="135"/>
    </row>
    <row r="195" customHeight="true" spans="1:8">
      <c r="A195" s="176" t="s">
        <v>1036</v>
      </c>
      <c r="B195" s="135">
        <f t="shared" si="35"/>
        <v>0</v>
      </c>
      <c r="C195" s="173">
        <v>0</v>
      </c>
      <c r="D195" s="178"/>
      <c r="E195" s="178"/>
      <c r="F195" s="135"/>
      <c r="G195" s="135"/>
      <c r="H195" s="135"/>
    </row>
    <row r="196" customHeight="true" spans="1:8">
      <c r="A196" s="170" t="s">
        <v>1040</v>
      </c>
      <c r="B196" s="136"/>
      <c r="C196" s="136"/>
      <c r="D196" s="136"/>
      <c r="E196" s="136"/>
      <c r="F196" s="136"/>
      <c r="G196" s="136"/>
      <c r="H196" s="136"/>
    </row>
    <row r="197" customHeight="true" spans="1:8">
      <c r="A197" s="176" t="s">
        <v>1041</v>
      </c>
      <c r="B197" s="135">
        <f t="shared" si="35"/>
        <v>0</v>
      </c>
      <c r="C197" s="173">
        <v>0</v>
      </c>
      <c r="D197" s="178"/>
      <c r="E197" s="178"/>
      <c r="F197" s="135"/>
      <c r="G197" s="135"/>
      <c r="H197" s="135"/>
    </row>
    <row r="198" customHeight="true" spans="1:8">
      <c r="A198" s="176" t="s">
        <v>1052</v>
      </c>
      <c r="B198" s="135">
        <f t="shared" si="35"/>
        <v>0</v>
      </c>
      <c r="C198" s="173">
        <v>0</v>
      </c>
      <c r="D198" s="178"/>
      <c r="E198" s="178"/>
      <c r="F198" s="135"/>
      <c r="G198" s="135"/>
      <c r="H198" s="135"/>
    </row>
    <row r="199" customHeight="true" spans="1:8">
      <c r="A199" s="176" t="s">
        <v>1062</v>
      </c>
      <c r="B199" s="135">
        <f t="shared" si="35"/>
        <v>0</v>
      </c>
      <c r="C199" s="173">
        <v>0</v>
      </c>
      <c r="D199" s="178"/>
      <c r="E199" s="178"/>
      <c r="F199" s="135"/>
      <c r="G199" s="135"/>
      <c r="H199" s="135"/>
    </row>
    <row r="200" customHeight="true" spans="1:8">
      <c r="A200" s="176" t="s">
        <v>1067</v>
      </c>
      <c r="B200" s="135">
        <f t="shared" si="35"/>
        <v>0</v>
      </c>
      <c r="C200" s="173">
        <v>0</v>
      </c>
      <c r="D200" s="178"/>
      <c r="E200" s="178"/>
      <c r="F200" s="135"/>
      <c r="G200" s="135"/>
      <c r="H200" s="135"/>
    </row>
    <row r="201" customHeight="true" spans="1:8">
      <c r="A201" s="176" t="s">
        <v>1073</v>
      </c>
      <c r="B201" s="135">
        <f t="shared" si="35"/>
        <v>0</v>
      </c>
      <c r="C201" s="173">
        <v>0</v>
      </c>
      <c r="D201" s="178"/>
      <c r="E201" s="178"/>
      <c r="F201" s="135"/>
      <c r="G201" s="135"/>
      <c r="H201" s="135"/>
    </row>
    <row r="202" customHeight="true" spans="1:8">
      <c r="A202" s="181" t="s">
        <v>1085</v>
      </c>
      <c r="B202" s="136">
        <f>SUM(B203:B210)</f>
        <v>1029</v>
      </c>
      <c r="C202" s="136">
        <f t="shared" ref="C202:H202" si="36">SUM(C203:C210)</f>
        <v>1029</v>
      </c>
      <c r="D202" s="136">
        <f t="shared" si="36"/>
        <v>0</v>
      </c>
      <c r="E202" s="136">
        <f t="shared" si="36"/>
        <v>0</v>
      </c>
      <c r="F202" s="136">
        <f t="shared" si="36"/>
        <v>0</v>
      </c>
      <c r="G202" s="136">
        <f t="shared" si="36"/>
        <v>0</v>
      </c>
      <c r="H202" s="136">
        <f t="shared" si="36"/>
        <v>0</v>
      </c>
    </row>
    <row r="203" customHeight="true" spans="1:8">
      <c r="A203" s="180" t="s">
        <v>1259</v>
      </c>
      <c r="B203" s="135">
        <f t="shared" si="35"/>
        <v>753</v>
      </c>
      <c r="C203" s="173">
        <v>753</v>
      </c>
      <c r="D203" s="178"/>
      <c r="E203" s="178"/>
      <c r="F203" s="135"/>
      <c r="G203" s="135"/>
      <c r="H203" s="135"/>
    </row>
    <row r="204" customHeight="true" spans="1:8">
      <c r="A204" s="180" t="s">
        <v>1260</v>
      </c>
      <c r="B204" s="135">
        <f t="shared" si="35"/>
        <v>0</v>
      </c>
      <c r="C204" s="173">
        <v>0</v>
      </c>
      <c r="D204" s="178"/>
      <c r="E204" s="178"/>
      <c r="F204" s="135"/>
      <c r="G204" s="135"/>
      <c r="H204" s="135"/>
    </row>
    <row r="205" customHeight="true" spans="1:8">
      <c r="A205" s="180" t="s">
        <v>1261</v>
      </c>
      <c r="B205" s="135">
        <f t="shared" si="35"/>
        <v>0</v>
      </c>
      <c r="C205" s="173">
        <v>0</v>
      </c>
      <c r="D205" s="178"/>
      <c r="E205" s="178"/>
      <c r="F205" s="135"/>
      <c r="G205" s="135"/>
      <c r="H205" s="135"/>
    </row>
    <row r="206" customHeight="true" spans="1:8">
      <c r="A206" s="180" t="s">
        <v>1262</v>
      </c>
      <c r="B206" s="135">
        <f t="shared" si="35"/>
        <v>0</v>
      </c>
      <c r="C206" s="173">
        <v>0</v>
      </c>
      <c r="D206" s="178"/>
      <c r="E206" s="178"/>
      <c r="F206" s="135"/>
      <c r="G206" s="135"/>
      <c r="H206" s="135"/>
    </row>
    <row r="207" customHeight="true" spans="1:8">
      <c r="A207" s="180" t="s">
        <v>1263</v>
      </c>
      <c r="B207" s="135">
        <f t="shared" si="35"/>
        <v>66</v>
      </c>
      <c r="C207" s="173">
        <v>66</v>
      </c>
      <c r="D207" s="178"/>
      <c r="E207" s="178"/>
      <c r="F207" s="135"/>
      <c r="G207" s="135"/>
      <c r="H207" s="135"/>
    </row>
    <row r="208" customHeight="true" spans="1:8">
      <c r="A208" s="180" t="s">
        <v>1264</v>
      </c>
      <c r="B208" s="135">
        <f t="shared" si="35"/>
        <v>0</v>
      </c>
      <c r="C208" s="173">
        <v>0</v>
      </c>
      <c r="D208" s="178"/>
      <c r="E208" s="178"/>
      <c r="F208" s="135"/>
      <c r="G208" s="135"/>
      <c r="H208" s="135"/>
    </row>
    <row r="209" customHeight="true" spans="1:8">
      <c r="A209" s="180" t="s">
        <v>1265</v>
      </c>
      <c r="B209" s="135">
        <f t="shared" si="35"/>
        <v>210</v>
      </c>
      <c r="C209" s="173">
        <v>210</v>
      </c>
      <c r="D209" s="178"/>
      <c r="E209" s="178"/>
      <c r="F209" s="135"/>
      <c r="G209" s="135"/>
      <c r="H209" s="135"/>
    </row>
    <row r="210" customHeight="true" spans="1:8">
      <c r="A210" s="180" t="s">
        <v>1266</v>
      </c>
      <c r="B210" s="135">
        <f t="shared" si="35"/>
        <v>0</v>
      </c>
      <c r="C210" s="173">
        <v>0</v>
      </c>
      <c r="D210" s="178"/>
      <c r="E210" s="178"/>
      <c r="F210" s="135"/>
      <c r="G210" s="135"/>
      <c r="H210" s="135"/>
    </row>
    <row r="211" customHeight="true" spans="1:8">
      <c r="A211" s="170" t="s">
        <v>1267</v>
      </c>
      <c r="B211" s="136">
        <f t="shared" si="35"/>
        <v>4000</v>
      </c>
      <c r="C211" s="136">
        <v>4000</v>
      </c>
      <c r="D211" s="136"/>
      <c r="E211" s="136"/>
      <c r="F211" s="136"/>
      <c r="G211" s="136"/>
      <c r="H211" s="136"/>
    </row>
    <row r="212" customHeight="true" spans="1:8">
      <c r="A212" s="170" t="s">
        <v>1268</v>
      </c>
      <c r="B212" s="136">
        <f>B213</f>
        <v>2204</v>
      </c>
      <c r="C212" s="136">
        <f t="shared" ref="C212:H212" si="37">C213</f>
        <v>2204</v>
      </c>
      <c r="D212" s="136">
        <f t="shared" si="37"/>
        <v>0</v>
      </c>
      <c r="E212" s="136">
        <f t="shared" si="37"/>
        <v>0</v>
      </c>
      <c r="F212" s="136">
        <f t="shared" si="37"/>
        <v>0</v>
      </c>
      <c r="G212" s="136">
        <f t="shared" si="37"/>
        <v>0</v>
      </c>
      <c r="H212" s="136">
        <f t="shared" si="37"/>
        <v>0</v>
      </c>
    </row>
    <row r="213" customHeight="true" spans="1:8">
      <c r="A213" s="176" t="s">
        <v>1138</v>
      </c>
      <c r="B213" s="182">
        <f t="shared" si="35"/>
        <v>2204</v>
      </c>
      <c r="C213" s="173">
        <v>2204</v>
      </c>
      <c r="D213" s="178"/>
      <c r="E213" s="178"/>
      <c r="F213" s="135"/>
      <c r="G213" s="135"/>
      <c r="H213" s="135"/>
    </row>
    <row r="214" customHeight="true" spans="1:8">
      <c r="A214" s="170" t="s">
        <v>1269</v>
      </c>
      <c r="B214" s="136">
        <f t="shared" si="35"/>
        <v>0</v>
      </c>
      <c r="C214" s="136"/>
      <c r="D214" s="136"/>
      <c r="E214" s="136"/>
      <c r="F214" s="136"/>
      <c r="G214" s="136"/>
      <c r="H214" s="136"/>
    </row>
    <row r="215" customHeight="true" spans="1:8">
      <c r="A215" s="170" t="s">
        <v>1270</v>
      </c>
      <c r="B215" s="136">
        <f t="shared" ref="B215:H215" si="38">B216+B217</f>
        <v>379</v>
      </c>
      <c r="C215" s="136">
        <f t="shared" si="38"/>
        <v>0</v>
      </c>
      <c r="D215" s="136">
        <f t="shared" si="38"/>
        <v>0</v>
      </c>
      <c r="E215" s="136">
        <f t="shared" si="38"/>
        <v>379</v>
      </c>
      <c r="F215" s="136">
        <f t="shared" si="38"/>
        <v>0</v>
      </c>
      <c r="G215" s="136">
        <f t="shared" si="38"/>
        <v>0</v>
      </c>
      <c r="H215" s="136">
        <f t="shared" si="38"/>
        <v>0</v>
      </c>
    </row>
    <row r="216" customHeight="true" spans="1:8">
      <c r="A216" s="176" t="s">
        <v>1271</v>
      </c>
      <c r="B216" s="182">
        <f>SUM(C216:H216)</f>
        <v>0</v>
      </c>
      <c r="C216" s="173">
        <v>0</v>
      </c>
      <c r="D216" s="178"/>
      <c r="E216" s="178"/>
      <c r="F216" s="135"/>
      <c r="G216" s="135"/>
      <c r="H216" s="135"/>
    </row>
    <row r="217" customHeight="true" spans="1:8">
      <c r="A217" s="176" t="s">
        <v>972</v>
      </c>
      <c r="B217" s="182">
        <f>SUM(C217:H217)</f>
        <v>379</v>
      </c>
      <c r="C217" s="173">
        <v>0</v>
      </c>
      <c r="D217" s="178"/>
      <c r="E217" s="178">
        <v>379</v>
      </c>
      <c r="F217" s="135"/>
      <c r="G217" s="135"/>
      <c r="H217" s="135"/>
    </row>
    <row r="218" customHeight="true" spans="1:8">
      <c r="A218" s="176"/>
      <c r="B218" s="135"/>
      <c r="C218" s="173">
        <v>0</v>
      </c>
      <c r="D218" s="178"/>
      <c r="E218" s="178"/>
      <c r="F218" s="135"/>
      <c r="G218" s="135"/>
      <c r="H218" s="135"/>
    </row>
    <row r="219" customHeight="true" spans="1:8">
      <c r="A219" s="176"/>
      <c r="B219" s="135"/>
      <c r="C219" s="173">
        <v>0</v>
      </c>
      <c r="D219" s="178"/>
      <c r="E219" s="178"/>
      <c r="F219" s="135"/>
      <c r="G219" s="135"/>
      <c r="H219" s="135"/>
    </row>
    <row r="220" customHeight="true" spans="1:8">
      <c r="A220" s="170" t="s">
        <v>1272</v>
      </c>
      <c r="B220" s="136">
        <f>B6+B34+B37+B40+B52+B63+B74+B81+B103+B118+B134+B141+B152+B160+B168+B172+B176+B186+B192+B196+B202+B211+B212+B214+B215</f>
        <v>151383</v>
      </c>
      <c r="C220" s="136">
        <f t="shared" ref="C220:H220" si="39">C6+C34+C37+C40+C52+C63+C74+C81+C103+C118+C134+C141+C152+C160+C168+C172+C176+C186+C192+C196+C202+C211+C212+C214+C215</f>
        <v>134575</v>
      </c>
      <c r="D220" s="136">
        <f t="shared" si="39"/>
        <v>3882</v>
      </c>
      <c r="E220" s="136">
        <f t="shared" si="39"/>
        <v>11926</v>
      </c>
      <c r="F220" s="136">
        <f t="shared" si="39"/>
        <v>0</v>
      </c>
      <c r="G220" s="136">
        <f t="shared" si="39"/>
        <v>1000</v>
      </c>
      <c r="H220" s="136">
        <f t="shared" si="39"/>
        <v>0</v>
      </c>
    </row>
  </sheetData>
  <mergeCells count="9">
    <mergeCell ref="A2:H2"/>
    <mergeCell ref="A4:A5"/>
    <mergeCell ref="B4:B5"/>
    <mergeCell ref="C4:C5"/>
    <mergeCell ref="D4:D5"/>
    <mergeCell ref="E4:E5"/>
    <mergeCell ref="F4:F5"/>
    <mergeCell ref="G4:G5"/>
    <mergeCell ref="H4:H5"/>
  </mergeCells>
  <printOptions horizontalCentered="true"/>
  <pageMargins left="0.471527777777778" right="0.471527777777778" top="0.471527777777778" bottom="0.354166666666667" header="0.118055555555556" footer="0.118055555555556"/>
  <pageSetup paperSize="9" scale="8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showGridLines="0" showZeros="0" workbookViewId="0">
      <pane xSplit="1" ySplit="4" topLeftCell="B11" activePane="bottomRight" state="frozen"/>
      <selection/>
      <selection pane="topRight"/>
      <selection pane="bottomLeft"/>
      <selection pane="bottomRight" activeCell="A2" sqref="A1:Q31"/>
    </sheetView>
  </sheetViews>
  <sheetFormatPr defaultColWidth="9" defaultRowHeight="15.75"/>
  <cols>
    <col min="1" max="1" width="35.5" style="129" customWidth="true"/>
    <col min="2" max="17" width="7.375" style="129" customWidth="true"/>
    <col min="18" max="256" width="9" style="129"/>
    <col min="257" max="257" width="35.5" style="129" customWidth="true"/>
    <col min="258" max="273" width="7.375" style="129" customWidth="true"/>
    <col min="274" max="512" width="9" style="129"/>
    <col min="513" max="513" width="35.5" style="129" customWidth="true"/>
    <col min="514" max="529" width="7.375" style="129" customWidth="true"/>
    <col min="530" max="768" width="9" style="129"/>
    <col min="769" max="769" width="35.5" style="129" customWidth="true"/>
    <col min="770" max="785" width="7.375" style="129" customWidth="true"/>
    <col min="786" max="1024" width="9" style="129"/>
    <col min="1025" max="1025" width="35.5" style="129" customWidth="true"/>
    <col min="1026" max="1041" width="7.375" style="129" customWidth="true"/>
    <col min="1042" max="1280" width="9" style="129"/>
    <col min="1281" max="1281" width="35.5" style="129" customWidth="true"/>
    <col min="1282" max="1297" width="7.375" style="129" customWidth="true"/>
    <col min="1298" max="1536" width="9" style="129"/>
    <col min="1537" max="1537" width="35.5" style="129" customWidth="true"/>
    <col min="1538" max="1553" width="7.375" style="129" customWidth="true"/>
    <col min="1554" max="1792" width="9" style="129"/>
    <col min="1793" max="1793" width="35.5" style="129" customWidth="true"/>
    <col min="1794" max="1809" width="7.375" style="129" customWidth="true"/>
    <col min="1810" max="2048" width="9" style="129"/>
    <col min="2049" max="2049" width="35.5" style="129" customWidth="true"/>
    <col min="2050" max="2065" width="7.375" style="129" customWidth="true"/>
    <col min="2066" max="2304" width="9" style="129"/>
    <col min="2305" max="2305" width="35.5" style="129" customWidth="true"/>
    <col min="2306" max="2321" width="7.375" style="129" customWidth="true"/>
    <col min="2322" max="2560" width="9" style="129"/>
    <col min="2561" max="2561" width="35.5" style="129" customWidth="true"/>
    <col min="2562" max="2577" width="7.375" style="129" customWidth="true"/>
    <col min="2578" max="2816" width="9" style="129"/>
    <col min="2817" max="2817" width="35.5" style="129" customWidth="true"/>
    <col min="2818" max="2833" width="7.375" style="129" customWidth="true"/>
    <col min="2834" max="3072" width="9" style="129"/>
    <col min="3073" max="3073" width="35.5" style="129" customWidth="true"/>
    <col min="3074" max="3089" width="7.375" style="129" customWidth="true"/>
    <col min="3090" max="3328" width="9" style="129"/>
    <col min="3329" max="3329" width="35.5" style="129" customWidth="true"/>
    <col min="3330" max="3345" width="7.375" style="129" customWidth="true"/>
    <col min="3346" max="3584" width="9" style="129"/>
    <col min="3585" max="3585" width="35.5" style="129" customWidth="true"/>
    <col min="3586" max="3601" width="7.375" style="129" customWidth="true"/>
    <col min="3602" max="3840" width="9" style="129"/>
    <col min="3841" max="3841" width="35.5" style="129" customWidth="true"/>
    <col min="3842" max="3857" width="7.375" style="129" customWidth="true"/>
    <col min="3858" max="4096" width="9" style="129"/>
    <col min="4097" max="4097" width="35.5" style="129" customWidth="true"/>
    <col min="4098" max="4113" width="7.375" style="129" customWidth="true"/>
    <col min="4114" max="4352" width="9" style="129"/>
    <col min="4353" max="4353" width="35.5" style="129" customWidth="true"/>
    <col min="4354" max="4369" width="7.375" style="129" customWidth="true"/>
    <col min="4370" max="4608" width="9" style="129"/>
    <col min="4609" max="4609" width="35.5" style="129" customWidth="true"/>
    <col min="4610" max="4625" width="7.375" style="129" customWidth="true"/>
    <col min="4626" max="4864" width="9" style="129"/>
    <col min="4865" max="4865" width="35.5" style="129" customWidth="true"/>
    <col min="4866" max="4881" width="7.375" style="129" customWidth="true"/>
    <col min="4882" max="5120" width="9" style="129"/>
    <col min="5121" max="5121" width="35.5" style="129" customWidth="true"/>
    <col min="5122" max="5137" width="7.375" style="129" customWidth="true"/>
    <col min="5138" max="5376" width="9" style="129"/>
    <col min="5377" max="5377" width="35.5" style="129" customWidth="true"/>
    <col min="5378" max="5393" width="7.375" style="129" customWidth="true"/>
    <col min="5394" max="5632" width="9" style="129"/>
    <col min="5633" max="5633" width="35.5" style="129" customWidth="true"/>
    <col min="5634" max="5649" width="7.375" style="129" customWidth="true"/>
    <col min="5650" max="5888" width="9" style="129"/>
    <col min="5889" max="5889" width="35.5" style="129" customWidth="true"/>
    <col min="5890" max="5905" width="7.375" style="129" customWidth="true"/>
    <col min="5906" max="6144" width="9" style="129"/>
    <col min="6145" max="6145" width="35.5" style="129" customWidth="true"/>
    <col min="6146" max="6161" width="7.375" style="129" customWidth="true"/>
    <col min="6162" max="6400" width="9" style="129"/>
    <col min="6401" max="6401" width="35.5" style="129" customWidth="true"/>
    <col min="6402" max="6417" width="7.375" style="129" customWidth="true"/>
    <col min="6418" max="6656" width="9" style="129"/>
    <col min="6657" max="6657" width="35.5" style="129" customWidth="true"/>
    <col min="6658" max="6673" width="7.375" style="129" customWidth="true"/>
    <col min="6674" max="6912" width="9" style="129"/>
    <col min="6913" max="6913" width="35.5" style="129" customWidth="true"/>
    <col min="6914" max="6929" width="7.375" style="129" customWidth="true"/>
    <col min="6930" max="7168" width="9" style="129"/>
    <col min="7169" max="7169" width="35.5" style="129" customWidth="true"/>
    <col min="7170" max="7185" width="7.375" style="129" customWidth="true"/>
    <col min="7186" max="7424" width="9" style="129"/>
    <col min="7425" max="7425" width="35.5" style="129" customWidth="true"/>
    <col min="7426" max="7441" width="7.375" style="129" customWidth="true"/>
    <col min="7442" max="7680" width="9" style="129"/>
    <col min="7681" max="7681" width="35.5" style="129" customWidth="true"/>
    <col min="7682" max="7697" width="7.375" style="129" customWidth="true"/>
    <col min="7698" max="7936" width="9" style="129"/>
    <col min="7937" max="7937" width="35.5" style="129" customWidth="true"/>
    <col min="7938" max="7953" width="7.375" style="129" customWidth="true"/>
    <col min="7954" max="8192" width="9" style="129"/>
    <col min="8193" max="8193" width="35.5" style="129" customWidth="true"/>
    <col min="8194" max="8209" width="7.375" style="129" customWidth="true"/>
    <col min="8210" max="8448" width="9" style="129"/>
    <col min="8449" max="8449" width="35.5" style="129" customWidth="true"/>
    <col min="8450" max="8465" width="7.375" style="129" customWidth="true"/>
    <col min="8466" max="8704" width="9" style="129"/>
    <col min="8705" max="8705" width="35.5" style="129" customWidth="true"/>
    <col min="8706" max="8721" width="7.375" style="129" customWidth="true"/>
    <col min="8722" max="8960" width="9" style="129"/>
    <col min="8961" max="8961" width="35.5" style="129" customWidth="true"/>
    <col min="8962" max="8977" width="7.375" style="129" customWidth="true"/>
    <col min="8978" max="9216" width="9" style="129"/>
    <col min="9217" max="9217" width="35.5" style="129" customWidth="true"/>
    <col min="9218" max="9233" width="7.375" style="129" customWidth="true"/>
    <col min="9234" max="9472" width="9" style="129"/>
    <col min="9473" max="9473" width="35.5" style="129" customWidth="true"/>
    <col min="9474" max="9489" width="7.375" style="129" customWidth="true"/>
    <col min="9490" max="9728" width="9" style="129"/>
    <col min="9729" max="9729" width="35.5" style="129" customWidth="true"/>
    <col min="9730" max="9745" width="7.375" style="129" customWidth="true"/>
    <col min="9746" max="9984" width="9" style="129"/>
    <col min="9985" max="9985" width="35.5" style="129" customWidth="true"/>
    <col min="9986" max="10001" width="7.375" style="129" customWidth="true"/>
    <col min="10002" max="10240" width="9" style="129"/>
    <col min="10241" max="10241" width="35.5" style="129" customWidth="true"/>
    <col min="10242" max="10257" width="7.375" style="129" customWidth="true"/>
    <col min="10258" max="10496" width="9" style="129"/>
    <col min="10497" max="10497" width="35.5" style="129" customWidth="true"/>
    <col min="10498" max="10513" width="7.375" style="129" customWidth="true"/>
    <col min="10514" max="10752" width="9" style="129"/>
    <col min="10753" max="10753" width="35.5" style="129" customWidth="true"/>
    <col min="10754" max="10769" width="7.375" style="129" customWidth="true"/>
    <col min="10770" max="11008" width="9" style="129"/>
    <col min="11009" max="11009" width="35.5" style="129" customWidth="true"/>
    <col min="11010" max="11025" width="7.375" style="129" customWidth="true"/>
    <col min="11026" max="11264" width="9" style="129"/>
    <col min="11265" max="11265" width="35.5" style="129" customWidth="true"/>
    <col min="11266" max="11281" width="7.375" style="129" customWidth="true"/>
    <col min="11282" max="11520" width="9" style="129"/>
    <col min="11521" max="11521" width="35.5" style="129" customWidth="true"/>
    <col min="11522" max="11537" width="7.375" style="129" customWidth="true"/>
    <col min="11538" max="11776" width="9" style="129"/>
    <col min="11777" max="11777" width="35.5" style="129" customWidth="true"/>
    <col min="11778" max="11793" width="7.375" style="129" customWidth="true"/>
    <col min="11794" max="12032" width="9" style="129"/>
    <col min="12033" max="12033" width="35.5" style="129" customWidth="true"/>
    <col min="12034" max="12049" width="7.375" style="129" customWidth="true"/>
    <col min="12050" max="12288" width="9" style="129"/>
    <col min="12289" max="12289" width="35.5" style="129" customWidth="true"/>
    <col min="12290" max="12305" width="7.375" style="129" customWidth="true"/>
    <col min="12306" max="12544" width="9" style="129"/>
    <col min="12545" max="12545" width="35.5" style="129" customWidth="true"/>
    <col min="12546" max="12561" width="7.375" style="129" customWidth="true"/>
    <col min="12562" max="12800" width="9" style="129"/>
    <col min="12801" max="12801" width="35.5" style="129" customWidth="true"/>
    <col min="12802" max="12817" width="7.375" style="129" customWidth="true"/>
    <col min="12818" max="13056" width="9" style="129"/>
    <col min="13057" max="13057" width="35.5" style="129" customWidth="true"/>
    <col min="13058" max="13073" width="7.375" style="129" customWidth="true"/>
    <col min="13074" max="13312" width="9" style="129"/>
    <col min="13313" max="13313" width="35.5" style="129" customWidth="true"/>
    <col min="13314" max="13329" width="7.375" style="129" customWidth="true"/>
    <col min="13330" max="13568" width="9" style="129"/>
    <col min="13569" max="13569" width="35.5" style="129" customWidth="true"/>
    <col min="13570" max="13585" width="7.375" style="129" customWidth="true"/>
    <col min="13586" max="13824" width="9" style="129"/>
    <col min="13825" max="13825" width="35.5" style="129" customWidth="true"/>
    <col min="13826" max="13841" width="7.375" style="129" customWidth="true"/>
    <col min="13842" max="14080" width="9" style="129"/>
    <col min="14081" max="14081" width="35.5" style="129" customWidth="true"/>
    <col min="14082" max="14097" width="7.375" style="129" customWidth="true"/>
    <col min="14098" max="14336" width="9" style="129"/>
    <col min="14337" max="14337" width="35.5" style="129" customWidth="true"/>
    <col min="14338" max="14353" width="7.375" style="129" customWidth="true"/>
    <col min="14354" max="14592" width="9" style="129"/>
    <col min="14593" max="14593" width="35.5" style="129" customWidth="true"/>
    <col min="14594" max="14609" width="7.375" style="129" customWidth="true"/>
    <col min="14610" max="14848" width="9" style="129"/>
    <col min="14849" max="14849" width="35.5" style="129" customWidth="true"/>
    <col min="14850" max="14865" width="7.375" style="129" customWidth="true"/>
    <col min="14866" max="15104" width="9" style="129"/>
    <col min="15105" max="15105" width="35.5" style="129" customWidth="true"/>
    <col min="15106" max="15121" width="7.375" style="129" customWidth="true"/>
    <col min="15122" max="15360" width="9" style="129"/>
    <col min="15361" max="15361" width="35.5" style="129" customWidth="true"/>
    <col min="15362" max="15377" width="7.375" style="129" customWidth="true"/>
    <col min="15378" max="15616" width="9" style="129"/>
    <col min="15617" max="15617" width="35.5" style="129" customWidth="true"/>
    <col min="15618" max="15633" width="7.375" style="129" customWidth="true"/>
    <col min="15634" max="15872" width="9" style="129"/>
    <col min="15873" max="15873" width="35.5" style="129" customWidth="true"/>
    <col min="15874" max="15889" width="7.375" style="129" customWidth="true"/>
    <col min="15890" max="16128" width="9" style="129"/>
    <col min="16129" max="16129" width="35.5" style="129" customWidth="true"/>
    <col min="16130" max="16145" width="7.375" style="129" customWidth="true"/>
    <col min="16146" max="16384" width="9" style="129"/>
  </cols>
  <sheetData>
    <row r="1" spans="1:1">
      <c r="A1" s="117" t="s">
        <v>1273</v>
      </c>
    </row>
    <row r="2" ht="21" customHeight="true" spans="1:17">
      <c r="A2" s="95" t="s">
        <v>1274</v>
      </c>
      <c r="B2" s="95"/>
      <c r="C2" s="95"/>
      <c r="D2" s="95"/>
      <c r="E2" s="95"/>
      <c r="F2" s="95"/>
      <c r="G2" s="95"/>
      <c r="H2" s="95"/>
      <c r="I2" s="95"/>
      <c r="J2" s="95"/>
      <c r="K2" s="95"/>
      <c r="L2" s="95"/>
      <c r="M2" s="95"/>
      <c r="N2" s="167"/>
      <c r="O2" s="167"/>
      <c r="P2" s="167"/>
      <c r="Q2" s="167"/>
    </row>
    <row r="3" ht="20.25" customHeight="true" spans="1:17">
      <c r="A3" s="117"/>
      <c r="C3" s="162"/>
      <c r="D3" s="162"/>
      <c r="E3" s="162"/>
      <c r="F3" s="162"/>
      <c r="G3" s="162"/>
      <c r="H3" s="162"/>
      <c r="Q3" s="168" t="s">
        <v>1275</v>
      </c>
    </row>
    <row r="4" s="116" customFormat="true" ht="69.75" customHeight="true" spans="1:17">
      <c r="A4" s="131" t="s">
        <v>135</v>
      </c>
      <c r="B4" s="131" t="s">
        <v>1276</v>
      </c>
      <c r="C4" s="132" t="s">
        <v>1277</v>
      </c>
      <c r="D4" s="132" t="s">
        <v>1278</v>
      </c>
      <c r="E4" s="132" t="s">
        <v>1279</v>
      </c>
      <c r="F4" s="132" t="s">
        <v>1280</v>
      </c>
      <c r="G4" s="132" t="s">
        <v>1281</v>
      </c>
      <c r="H4" s="132" t="s">
        <v>1282</v>
      </c>
      <c r="I4" s="132" t="s">
        <v>1283</v>
      </c>
      <c r="J4" s="132" t="s">
        <v>1284</v>
      </c>
      <c r="K4" s="132" t="s">
        <v>35</v>
      </c>
      <c r="L4" s="132" t="s">
        <v>1285</v>
      </c>
      <c r="M4" s="132" t="s">
        <v>1286</v>
      </c>
      <c r="N4" s="132" t="s">
        <v>1287</v>
      </c>
      <c r="O4" s="132" t="s">
        <v>1156</v>
      </c>
      <c r="P4" s="132" t="s">
        <v>1288</v>
      </c>
      <c r="Q4" s="132" t="s">
        <v>1289</v>
      </c>
    </row>
    <row r="5" ht="20.1" customHeight="true" spans="1:17">
      <c r="A5" s="104" t="s">
        <v>1290</v>
      </c>
      <c r="B5" s="104">
        <f>SUM(C5:Q5)</f>
        <v>17633</v>
      </c>
      <c r="C5" s="163">
        <v>5516</v>
      </c>
      <c r="D5" s="163">
        <v>7172</v>
      </c>
      <c r="E5" s="164">
        <v>423</v>
      </c>
      <c r="F5" s="164">
        <v>20</v>
      </c>
      <c r="G5" s="163">
        <v>4153</v>
      </c>
      <c r="H5" s="164"/>
      <c r="I5" s="164"/>
      <c r="J5" s="164"/>
      <c r="K5" s="164">
        <v>199</v>
      </c>
      <c r="L5" s="164">
        <v>150</v>
      </c>
      <c r="M5" s="164"/>
      <c r="N5" s="164"/>
      <c r="O5" s="164"/>
      <c r="P5" s="164"/>
      <c r="Q5" s="164"/>
    </row>
    <row r="6" ht="20.1" customHeight="true" spans="1:17">
      <c r="A6" s="104" t="s">
        <v>279</v>
      </c>
      <c r="B6" s="104">
        <f t="shared" ref="B6:B30" si="0">SUM(C6:Q6)</f>
        <v>0</v>
      </c>
      <c r="C6" s="164"/>
      <c r="D6" s="164"/>
      <c r="E6" s="164"/>
      <c r="F6" s="164"/>
      <c r="G6" s="164"/>
      <c r="H6" s="164"/>
      <c r="I6" s="164"/>
      <c r="J6" s="164"/>
      <c r="K6" s="164"/>
      <c r="L6" s="164"/>
      <c r="M6" s="164"/>
      <c r="N6" s="164"/>
      <c r="O6" s="164"/>
      <c r="P6" s="164"/>
      <c r="Q6" s="164"/>
    </row>
    <row r="7" ht="20.1" customHeight="true" spans="1:17">
      <c r="A7" s="104" t="s">
        <v>282</v>
      </c>
      <c r="B7" s="104">
        <f t="shared" si="0"/>
        <v>0</v>
      </c>
      <c r="C7" s="164"/>
      <c r="D7" s="164"/>
      <c r="E7" s="164"/>
      <c r="F7" s="164"/>
      <c r="G7" s="164"/>
      <c r="H7" s="164"/>
      <c r="I7" s="164"/>
      <c r="J7" s="164"/>
      <c r="K7" s="164"/>
      <c r="L7" s="164"/>
      <c r="M7" s="164"/>
      <c r="N7" s="164"/>
      <c r="O7" s="164"/>
      <c r="P7" s="164"/>
      <c r="Q7" s="164"/>
    </row>
    <row r="8" ht="20.1" customHeight="true" spans="1:17">
      <c r="A8" s="104" t="s">
        <v>294</v>
      </c>
      <c r="B8" s="104">
        <f t="shared" si="0"/>
        <v>8647</v>
      </c>
      <c r="C8" s="163">
        <v>2863</v>
      </c>
      <c r="D8" s="163">
        <v>2746</v>
      </c>
      <c r="E8" s="164">
        <v>194</v>
      </c>
      <c r="F8" s="164">
        <v>75</v>
      </c>
      <c r="G8" s="163">
        <v>2095</v>
      </c>
      <c r="H8" s="164">
        <v>593</v>
      </c>
      <c r="I8" s="164"/>
      <c r="J8" s="164"/>
      <c r="K8" s="164">
        <v>81</v>
      </c>
      <c r="L8" s="164"/>
      <c r="M8" s="164"/>
      <c r="N8" s="164"/>
      <c r="O8" s="164"/>
      <c r="P8" s="164"/>
      <c r="Q8" s="164"/>
    </row>
    <row r="9" ht="20.1" customHeight="true" spans="1:17">
      <c r="A9" s="104" t="s">
        <v>344</v>
      </c>
      <c r="B9" s="104">
        <f t="shared" si="0"/>
        <v>28425</v>
      </c>
      <c r="C9" s="164">
        <v>216</v>
      </c>
      <c r="D9" s="164">
        <v>1233</v>
      </c>
      <c r="E9" s="164"/>
      <c r="F9" s="164"/>
      <c r="G9" s="163">
        <v>24252</v>
      </c>
      <c r="H9" s="164">
        <v>1091</v>
      </c>
      <c r="I9" s="164"/>
      <c r="J9" s="164"/>
      <c r="K9" s="164">
        <v>1453</v>
      </c>
      <c r="L9" s="164"/>
      <c r="M9" s="164">
        <v>180</v>
      </c>
      <c r="N9" s="164"/>
      <c r="O9" s="164"/>
      <c r="P9" s="164"/>
      <c r="Q9" s="164"/>
    </row>
    <row r="10" ht="20.1" customHeight="true" spans="1:17">
      <c r="A10" s="104" t="s">
        <v>395</v>
      </c>
      <c r="B10" s="104">
        <f t="shared" si="0"/>
        <v>300</v>
      </c>
      <c r="C10" s="164">
        <v>60</v>
      </c>
      <c r="D10" s="164">
        <v>193</v>
      </c>
      <c r="E10" s="164"/>
      <c r="F10" s="164"/>
      <c r="G10" s="164">
        <v>45</v>
      </c>
      <c r="H10" s="164"/>
      <c r="I10" s="164"/>
      <c r="J10" s="164"/>
      <c r="K10" s="164">
        <v>2</v>
      </c>
      <c r="L10" s="164"/>
      <c r="M10" s="164"/>
      <c r="N10" s="164"/>
      <c r="O10" s="164"/>
      <c r="P10" s="164"/>
      <c r="Q10" s="164"/>
    </row>
    <row r="11" ht="20.1" customHeight="true" spans="1:17">
      <c r="A11" s="104" t="s">
        <v>444</v>
      </c>
      <c r="B11" s="104">
        <f t="shared" si="0"/>
        <v>2484</v>
      </c>
      <c r="C11" s="164">
        <v>165</v>
      </c>
      <c r="D11" s="164">
        <v>1427</v>
      </c>
      <c r="E11" s="164">
        <v>30</v>
      </c>
      <c r="F11" s="164"/>
      <c r="G11" s="164">
        <v>852</v>
      </c>
      <c r="H11" s="164"/>
      <c r="I11" s="164"/>
      <c r="J11" s="164"/>
      <c r="K11" s="164">
        <v>10</v>
      </c>
      <c r="L11" s="164"/>
      <c r="M11" s="164"/>
      <c r="N11" s="164"/>
      <c r="O11" s="164"/>
      <c r="P11" s="164"/>
      <c r="Q11" s="164"/>
    </row>
    <row r="12" ht="20.1" customHeight="true" spans="1:17">
      <c r="A12" s="104" t="s">
        <v>486</v>
      </c>
      <c r="B12" s="104">
        <f t="shared" si="0"/>
        <v>20197</v>
      </c>
      <c r="C12" s="163">
        <v>1926</v>
      </c>
      <c r="D12" s="164">
        <v>357</v>
      </c>
      <c r="E12" s="164">
        <v>131</v>
      </c>
      <c r="F12" s="164"/>
      <c r="G12" s="163">
        <v>7386</v>
      </c>
      <c r="H12" s="164">
        <v>55</v>
      </c>
      <c r="I12" s="164">
        <v>100</v>
      </c>
      <c r="J12" s="164"/>
      <c r="K12" s="163">
        <v>9198</v>
      </c>
      <c r="L12" s="164">
        <v>922</v>
      </c>
      <c r="M12" s="164"/>
      <c r="N12" s="164"/>
      <c r="O12" s="164"/>
      <c r="P12" s="164"/>
      <c r="Q12" s="164">
        <v>122</v>
      </c>
    </row>
    <row r="13" ht="20.1" customHeight="true" spans="1:17">
      <c r="A13" s="104" t="s">
        <v>586</v>
      </c>
      <c r="B13" s="104">
        <f t="shared" si="0"/>
        <v>19994</v>
      </c>
      <c r="C13" s="164">
        <v>683</v>
      </c>
      <c r="D13" s="164">
        <v>2393</v>
      </c>
      <c r="E13" s="164">
        <v>90</v>
      </c>
      <c r="F13" s="164"/>
      <c r="G13" s="163">
        <v>4402</v>
      </c>
      <c r="H13" s="164">
        <v>5</v>
      </c>
      <c r="I13" s="164"/>
      <c r="J13" s="164"/>
      <c r="K13" s="164">
        <v>10331</v>
      </c>
      <c r="L13" s="163">
        <v>1640</v>
      </c>
      <c r="M13" s="164"/>
      <c r="N13" s="164"/>
      <c r="O13" s="164"/>
      <c r="P13" s="164"/>
      <c r="Q13" s="164">
        <v>450</v>
      </c>
    </row>
    <row r="14" ht="20.1" customHeight="true" spans="1:17">
      <c r="A14" s="104" t="s">
        <v>649</v>
      </c>
      <c r="B14" s="104">
        <f t="shared" si="0"/>
        <v>7519</v>
      </c>
      <c r="C14" s="164">
        <v>88</v>
      </c>
      <c r="D14" s="164">
        <v>5659</v>
      </c>
      <c r="E14" s="164">
        <v>87</v>
      </c>
      <c r="F14" s="164"/>
      <c r="G14" s="163">
        <v>1666</v>
      </c>
      <c r="H14" s="164"/>
      <c r="I14" s="164"/>
      <c r="J14" s="164"/>
      <c r="K14" s="164">
        <v>19</v>
      </c>
      <c r="L14" s="164"/>
      <c r="M14" s="164"/>
      <c r="N14" s="164"/>
      <c r="O14" s="164"/>
      <c r="P14" s="164"/>
      <c r="Q14" s="164"/>
    </row>
    <row r="15" ht="20.1" customHeight="true" spans="1:17">
      <c r="A15" s="104" t="s">
        <v>714</v>
      </c>
      <c r="B15" s="104">
        <f t="shared" si="0"/>
        <v>10333</v>
      </c>
      <c r="C15" s="164">
        <v>106</v>
      </c>
      <c r="D15" s="164">
        <v>760</v>
      </c>
      <c r="E15" s="164">
        <v>78</v>
      </c>
      <c r="F15" s="164"/>
      <c r="G15" s="163">
        <v>8945</v>
      </c>
      <c r="H15" s="164">
        <v>267</v>
      </c>
      <c r="I15" s="164"/>
      <c r="J15" s="164"/>
      <c r="K15" s="164">
        <v>177</v>
      </c>
      <c r="L15" s="164"/>
      <c r="M15" s="164"/>
      <c r="N15" s="164"/>
      <c r="O15" s="164"/>
      <c r="P15" s="164"/>
      <c r="Q15" s="164"/>
    </row>
    <row r="16" ht="20.1" customHeight="true" spans="1:17">
      <c r="A16" s="104" t="s">
        <v>733</v>
      </c>
      <c r="B16" s="104">
        <f t="shared" si="0"/>
        <v>12347</v>
      </c>
      <c r="C16" s="164">
        <v>187</v>
      </c>
      <c r="D16" s="164">
        <v>3438</v>
      </c>
      <c r="E16" s="164">
        <v>798</v>
      </c>
      <c r="F16" s="164"/>
      <c r="G16" s="163">
        <v>3656</v>
      </c>
      <c r="H16" s="163">
        <v>1985</v>
      </c>
      <c r="I16" s="164">
        <v>8</v>
      </c>
      <c r="J16" s="164"/>
      <c r="K16" s="164">
        <v>2273</v>
      </c>
      <c r="L16" s="164"/>
      <c r="M16" s="164"/>
      <c r="N16" s="164"/>
      <c r="O16" s="164"/>
      <c r="P16" s="164"/>
      <c r="Q16" s="164">
        <v>2</v>
      </c>
    </row>
    <row r="17" ht="20.1" customHeight="true" spans="1:17">
      <c r="A17" s="104" t="s">
        <v>842</v>
      </c>
      <c r="B17" s="104">
        <f t="shared" si="0"/>
        <v>6102</v>
      </c>
      <c r="C17" s="164">
        <v>60</v>
      </c>
      <c r="D17" s="164">
        <v>137</v>
      </c>
      <c r="E17" s="164">
        <v>10</v>
      </c>
      <c r="F17" s="164">
        <f>1000+2615</f>
        <v>3615</v>
      </c>
      <c r="G17" s="163">
        <v>2172</v>
      </c>
      <c r="H17" s="164"/>
      <c r="I17" s="164">
        <v>89</v>
      </c>
      <c r="J17" s="164"/>
      <c r="K17" s="164">
        <v>19</v>
      </c>
      <c r="L17" s="164"/>
      <c r="M17" s="164"/>
      <c r="N17" s="164"/>
      <c r="O17" s="164"/>
      <c r="P17" s="164"/>
      <c r="Q17" s="164"/>
    </row>
    <row r="18" ht="20.1" customHeight="true" spans="1:17">
      <c r="A18" s="165" t="s">
        <v>893</v>
      </c>
      <c r="B18" s="104">
        <f t="shared" si="0"/>
        <v>711</v>
      </c>
      <c r="C18" s="164">
        <v>16</v>
      </c>
      <c r="D18" s="164">
        <v>555</v>
      </c>
      <c r="E18" s="164"/>
      <c r="F18" s="164"/>
      <c r="G18" s="164">
        <v>140</v>
      </c>
      <c r="H18" s="164"/>
      <c r="I18" s="164"/>
      <c r="J18" s="164"/>
      <c r="K18" s="164"/>
      <c r="L18" s="164"/>
      <c r="M18" s="164"/>
      <c r="N18" s="164"/>
      <c r="O18" s="164"/>
      <c r="P18" s="164"/>
      <c r="Q18" s="164"/>
    </row>
    <row r="19" ht="20.1" customHeight="true" spans="1:17">
      <c r="A19" s="165" t="s">
        <v>940</v>
      </c>
      <c r="B19" s="104">
        <f t="shared" si="0"/>
        <v>190</v>
      </c>
      <c r="C19" s="164">
        <v>7</v>
      </c>
      <c r="D19" s="164">
        <v>10</v>
      </c>
      <c r="E19" s="164"/>
      <c r="F19" s="164"/>
      <c r="G19" s="164">
        <v>138</v>
      </c>
      <c r="H19" s="164"/>
      <c r="I19" s="164"/>
      <c r="J19" s="164"/>
      <c r="K19" s="164">
        <v>0</v>
      </c>
      <c r="L19" s="164">
        <v>35</v>
      </c>
      <c r="M19" s="164"/>
      <c r="N19" s="164"/>
      <c r="O19" s="164"/>
      <c r="P19" s="164"/>
      <c r="Q19" s="164"/>
    </row>
    <row r="20" ht="20.1" customHeight="true" spans="1:17">
      <c r="A20" s="107" t="s">
        <v>953</v>
      </c>
      <c r="B20" s="104">
        <f t="shared" si="0"/>
        <v>100</v>
      </c>
      <c r="C20" s="164"/>
      <c r="D20" s="164"/>
      <c r="E20" s="164"/>
      <c r="F20" s="164"/>
      <c r="G20" s="164"/>
      <c r="H20" s="164"/>
      <c r="I20" s="164">
        <v>100</v>
      </c>
      <c r="J20" s="164"/>
      <c r="K20" s="164"/>
      <c r="L20" s="164"/>
      <c r="M20" s="164"/>
      <c r="N20" s="164"/>
      <c r="O20" s="164"/>
      <c r="P20" s="164"/>
      <c r="Q20" s="164"/>
    </row>
    <row r="21" ht="20.1" customHeight="true" spans="1:17">
      <c r="A21" s="165" t="s">
        <v>964</v>
      </c>
      <c r="B21" s="104">
        <f t="shared" si="0"/>
        <v>0</v>
      </c>
      <c r="C21" s="164"/>
      <c r="D21" s="164"/>
      <c r="E21" s="164"/>
      <c r="F21" s="164"/>
      <c r="G21" s="164"/>
      <c r="H21" s="164"/>
      <c r="I21" s="164"/>
      <c r="J21" s="164"/>
      <c r="K21" s="164"/>
      <c r="L21" s="164"/>
      <c r="M21" s="164"/>
      <c r="N21" s="164"/>
      <c r="O21" s="164"/>
      <c r="P21" s="164"/>
      <c r="Q21" s="164"/>
    </row>
    <row r="22" ht="20.1" customHeight="true" spans="1:17">
      <c r="A22" s="165" t="s">
        <v>973</v>
      </c>
      <c r="B22" s="104">
        <f t="shared" si="0"/>
        <v>5539</v>
      </c>
      <c r="C22" s="164">
        <v>108</v>
      </c>
      <c r="D22" s="164">
        <v>134</v>
      </c>
      <c r="E22" s="164">
        <v>7</v>
      </c>
      <c r="F22" s="164">
        <v>4069</v>
      </c>
      <c r="G22" s="163">
        <v>1098</v>
      </c>
      <c r="H22" s="164"/>
      <c r="I22" s="164"/>
      <c r="J22" s="164"/>
      <c r="K22" s="164">
        <v>115</v>
      </c>
      <c r="L22" s="164"/>
      <c r="M22" s="164"/>
      <c r="N22" s="164"/>
      <c r="O22" s="164"/>
      <c r="P22" s="164"/>
      <c r="Q22" s="164">
        <v>8</v>
      </c>
    </row>
    <row r="23" ht="20.1" customHeight="true" spans="1:17">
      <c r="A23" s="165" t="s">
        <v>1022</v>
      </c>
      <c r="B23" s="104">
        <f t="shared" si="0"/>
        <v>3250</v>
      </c>
      <c r="C23" s="164"/>
      <c r="D23" s="164"/>
      <c r="E23" s="164"/>
      <c r="F23" s="164"/>
      <c r="G23" s="163"/>
      <c r="H23" s="164"/>
      <c r="I23" s="164"/>
      <c r="J23" s="164"/>
      <c r="K23" s="164">
        <v>3250</v>
      </c>
      <c r="L23" s="164"/>
      <c r="M23" s="164"/>
      <c r="N23" s="164"/>
      <c r="O23" s="164"/>
      <c r="P23" s="164"/>
      <c r="Q23" s="164"/>
    </row>
    <row r="24" ht="20.1" customHeight="true" spans="1:17">
      <c r="A24" s="165" t="s">
        <v>1040</v>
      </c>
      <c r="B24" s="104">
        <f t="shared" si="0"/>
        <v>0</v>
      </c>
      <c r="C24" s="164"/>
      <c r="D24" s="164"/>
      <c r="E24" s="164"/>
      <c r="F24" s="164"/>
      <c r="G24" s="164"/>
      <c r="H24" s="164"/>
      <c r="I24" s="164"/>
      <c r="J24" s="164"/>
      <c r="K24" s="164"/>
      <c r="L24" s="164"/>
      <c r="M24" s="164"/>
      <c r="N24" s="164"/>
      <c r="O24" s="164"/>
      <c r="P24" s="164"/>
      <c r="Q24" s="164"/>
    </row>
    <row r="25" ht="20.1" customHeight="true" spans="1:17">
      <c r="A25" s="166" t="s">
        <v>1085</v>
      </c>
      <c r="B25" s="104">
        <f t="shared" si="0"/>
        <v>1029</v>
      </c>
      <c r="C25" s="164">
        <v>138</v>
      </c>
      <c r="D25" s="164">
        <v>68</v>
      </c>
      <c r="E25" s="164"/>
      <c r="F25" s="164"/>
      <c r="G25" s="164">
        <v>613</v>
      </c>
      <c r="H25" s="164"/>
      <c r="I25" s="164"/>
      <c r="J25" s="164"/>
      <c r="K25" s="164">
        <v>210</v>
      </c>
      <c r="L25" s="164"/>
      <c r="M25" s="164"/>
      <c r="N25" s="164"/>
      <c r="O25" s="164"/>
      <c r="P25" s="164"/>
      <c r="Q25" s="164"/>
    </row>
    <row r="26" ht="20.1" customHeight="true" spans="1:17">
      <c r="A26" s="107" t="s">
        <v>1267</v>
      </c>
      <c r="B26" s="104">
        <f t="shared" si="0"/>
        <v>4000</v>
      </c>
      <c r="C26" s="164"/>
      <c r="D26" s="164"/>
      <c r="E26" s="164"/>
      <c r="F26" s="164"/>
      <c r="G26" s="164"/>
      <c r="H26" s="164"/>
      <c r="I26" s="164"/>
      <c r="J26" s="164"/>
      <c r="K26" s="164"/>
      <c r="L26" s="164"/>
      <c r="M26" s="164"/>
      <c r="N26" s="164"/>
      <c r="O26" s="164"/>
      <c r="P26" s="164">
        <v>4000</v>
      </c>
      <c r="Q26" s="164"/>
    </row>
    <row r="27" ht="20.1" customHeight="true" spans="1:17">
      <c r="A27" s="165" t="s">
        <v>1268</v>
      </c>
      <c r="B27" s="104">
        <f t="shared" si="0"/>
        <v>2204</v>
      </c>
      <c r="C27" s="164"/>
      <c r="D27" s="164"/>
      <c r="E27" s="164"/>
      <c r="F27" s="164"/>
      <c r="G27" s="164"/>
      <c r="H27" s="164"/>
      <c r="I27" s="164"/>
      <c r="J27" s="164"/>
      <c r="K27" s="164"/>
      <c r="L27" s="164"/>
      <c r="M27" s="164">
        <v>2204</v>
      </c>
      <c r="N27" s="164"/>
      <c r="O27" s="164"/>
      <c r="P27" s="164"/>
      <c r="Q27" s="164"/>
    </row>
    <row r="28" ht="20.1" customHeight="true" spans="1:17">
      <c r="A28" s="165" t="s">
        <v>1269</v>
      </c>
      <c r="B28" s="104">
        <f t="shared" si="0"/>
        <v>0</v>
      </c>
      <c r="C28" s="164"/>
      <c r="D28" s="164"/>
      <c r="E28" s="164"/>
      <c r="F28" s="164"/>
      <c r="G28" s="164"/>
      <c r="H28" s="164"/>
      <c r="I28" s="164"/>
      <c r="J28" s="164"/>
      <c r="K28" s="164"/>
      <c r="L28" s="164"/>
      <c r="M28" s="164"/>
      <c r="N28" s="164"/>
      <c r="O28" s="164"/>
      <c r="P28" s="164"/>
      <c r="Q28" s="164"/>
    </row>
    <row r="29" ht="20.1" customHeight="true" spans="1:17">
      <c r="A29" s="104" t="s">
        <v>1270</v>
      </c>
      <c r="B29" s="104">
        <f t="shared" si="0"/>
        <v>379</v>
      </c>
      <c r="C29" s="164"/>
      <c r="D29" s="164"/>
      <c r="E29" s="164"/>
      <c r="F29" s="164"/>
      <c r="G29" s="164"/>
      <c r="H29" s="164"/>
      <c r="I29" s="164"/>
      <c r="J29" s="164"/>
      <c r="K29" s="164"/>
      <c r="L29" s="164"/>
      <c r="M29" s="164"/>
      <c r="N29" s="164"/>
      <c r="O29" s="164"/>
      <c r="P29" s="164"/>
      <c r="Q29" s="164">
        <v>379</v>
      </c>
    </row>
    <row r="30" ht="20.1" customHeight="true" spans="1:17">
      <c r="A30" s="104" t="s">
        <v>1156</v>
      </c>
      <c r="B30" s="104">
        <f t="shared" si="0"/>
        <v>884</v>
      </c>
      <c r="C30" s="164"/>
      <c r="D30" s="164"/>
      <c r="E30" s="164"/>
      <c r="F30" s="164"/>
      <c r="G30" s="164"/>
      <c r="H30" s="164"/>
      <c r="I30" s="164"/>
      <c r="J30" s="164"/>
      <c r="K30" s="164"/>
      <c r="L30" s="164"/>
      <c r="M30" s="164"/>
      <c r="N30" s="164"/>
      <c r="O30" s="164">
        <v>884</v>
      </c>
      <c r="P30" s="164"/>
      <c r="Q30" s="164"/>
    </row>
    <row r="31" ht="20.1" customHeight="true" spans="1:17">
      <c r="A31" s="111" t="s">
        <v>1242</v>
      </c>
      <c r="B31" s="104">
        <f>SUM(B5:B30)</f>
        <v>152267</v>
      </c>
      <c r="C31" s="104">
        <f t="shared" ref="C31:Q31" si="1">SUM(C5:C30)</f>
        <v>12139</v>
      </c>
      <c r="D31" s="104">
        <f t="shared" si="1"/>
        <v>26282</v>
      </c>
      <c r="E31" s="104">
        <f t="shared" si="1"/>
        <v>1848</v>
      </c>
      <c r="F31" s="104">
        <f t="shared" si="1"/>
        <v>7779</v>
      </c>
      <c r="G31" s="104">
        <f t="shared" si="1"/>
        <v>61613</v>
      </c>
      <c r="H31" s="104">
        <f t="shared" si="1"/>
        <v>3996</v>
      </c>
      <c r="I31" s="104">
        <f t="shared" si="1"/>
        <v>297</v>
      </c>
      <c r="J31" s="104">
        <f t="shared" si="1"/>
        <v>0</v>
      </c>
      <c r="K31" s="104">
        <f t="shared" si="1"/>
        <v>27337</v>
      </c>
      <c r="L31" s="104">
        <f t="shared" si="1"/>
        <v>2747</v>
      </c>
      <c r="M31" s="104">
        <f t="shared" si="1"/>
        <v>2384</v>
      </c>
      <c r="N31" s="104">
        <f t="shared" si="1"/>
        <v>0</v>
      </c>
      <c r="O31" s="104">
        <f t="shared" si="1"/>
        <v>884</v>
      </c>
      <c r="P31" s="104">
        <f t="shared" si="1"/>
        <v>4000</v>
      </c>
      <c r="Q31" s="104">
        <f t="shared" si="1"/>
        <v>961</v>
      </c>
    </row>
  </sheetData>
  <mergeCells count="1">
    <mergeCell ref="A2:Q2"/>
  </mergeCells>
  <printOptions horizontalCentered="true"/>
  <pageMargins left="0.46875" right="0.46875" top="0.279166666666667" bottom="0.159027777777778" header="0.11875" footer="0.11875"/>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2" sqref="A1:O27"/>
    </sheetView>
  </sheetViews>
  <sheetFormatPr defaultColWidth="5.5" defaultRowHeight="16.5"/>
  <cols>
    <col min="1" max="1" width="40.75" style="143" customWidth="true"/>
    <col min="2" max="3" width="5.875" style="143" customWidth="true"/>
    <col min="4" max="4" width="6.875" style="143" customWidth="true"/>
    <col min="5" max="15" width="5.875" style="144" customWidth="true"/>
    <col min="16" max="256" width="5.5" style="144"/>
    <col min="257" max="257" width="40.75" style="144" customWidth="true"/>
    <col min="258" max="259" width="5.875" style="144" customWidth="true"/>
    <col min="260" max="260" width="6.875" style="144" customWidth="true"/>
    <col min="261" max="271" width="5.875" style="144" customWidth="true"/>
    <col min="272" max="512" width="5.5" style="144"/>
    <col min="513" max="513" width="40.75" style="144" customWidth="true"/>
    <col min="514" max="515" width="5.875" style="144" customWidth="true"/>
    <col min="516" max="516" width="6.875" style="144" customWidth="true"/>
    <col min="517" max="527" width="5.875" style="144" customWidth="true"/>
    <col min="528" max="768" width="5.5" style="144"/>
    <col min="769" max="769" width="40.75" style="144" customWidth="true"/>
    <col min="770" max="771" width="5.875" style="144" customWidth="true"/>
    <col min="772" max="772" width="6.875" style="144" customWidth="true"/>
    <col min="773" max="783" width="5.875" style="144" customWidth="true"/>
    <col min="784" max="1024" width="5.5" style="144"/>
    <col min="1025" max="1025" width="40.75" style="144" customWidth="true"/>
    <col min="1026" max="1027" width="5.875" style="144" customWidth="true"/>
    <col min="1028" max="1028" width="6.875" style="144" customWidth="true"/>
    <col min="1029" max="1039" width="5.875" style="144" customWidth="true"/>
    <col min="1040" max="1280" width="5.5" style="144"/>
    <col min="1281" max="1281" width="40.75" style="144" customWidth="true"/>
    <col min="1282" max="1283" width="5.875" style="144" customWidth="true"/>
    <col min="1284" max="1284" width="6.875" style="144" customWidth="true"/>
    <col min="1285" max="1295" width="5.875" style="144" customWidth="true"/>
    <col min="1296" max="1536" width="5.5" style="144"/>
    <col min="1537" max="1537" width="40.75" style="144" customWidth="true"/>
    <col min="1538" max="1539" width="5.875" style="144" customWidth="true"/>
    <col min="1540" max="1540" width="6.875" style="144" customWidth="true"/>
    <col min="1541" max="1551" width="5.875" style="144" customWidth="true"/>
    <col min="1552" max="1792" width="5.5" style="144"/>
    <col min="1793" max="1793" width="40.75" style="144" customWidth="true"/>
    <col min="1794" max="1795" width="5.875" style="144" customWidth="true"/>
    <col min="1796" max="1796" width="6.875" style="144" customWidth="true"/>
    <col min="1797" max="1807" width="5.875" style="144" customWidth="true"/>
    <col min="1808" max="2048" width="5.5" style="144"/>
    <col min="2049" max="2049" width="40.75" style="144" customWidth="true"/>
    <col min="2050" max="2051" width="5.875" style="144" customWidth="true"/>
    <col min="2052" max="2052" width="6.875" style="144" customWidth="true"/>
    <col min="2053" max="2063" width="5.875" style="144" customWidth="true"/>
    <col min="2064" max="2304" width="5.5" style="144"/>
    <col min="2305" max="2305" width="40.75" style="144" customWidth="true"/>
    <col min="2306" max="2307" width="5.875" style="144" customWidth="true"/>
    <col min="2308" max="2308" width="6.875" style="144" customWidth="true"/>
    <col min="2309" max="2319" width="5.875" style="144" customWidth="true"/>
    <col min="2320" max="2560" width="5.5" style="144"/>
    <col min="2561" max="2561" width="40.75" style="144" customWidth="true"/>
    <col min="2562" max="2563" width="5.875" style="144" customWidth="true"/>
    <col min="2564" max="2564" width="6.875" style="144" customWidth="true"/>
    <col min="2565" max="2575" width="5.875" style="144" customWidth="true"/>
    <col min="2576" max="2816" width="5.5" style="144"/>
    <col min="2817" max="2817" width="40.75" style="144" customWidth="true"/>
    <col min="2818" max="2819" width="5.875" style="144" customWidth="true"/>
    <col min="2820" max="2820" width="6.875" style="144" customWidth="true"/>
    <col min="2821" max="2831" width="5.875" style="144" customWidth="true"/>
    <col min="2832" max="3072" width="5.5" style="144"/>
    <col min="3073" max="3073" width="40.75" style="144" customWidth="true"/>
    <col min="3074" max="3075" width="5.875" style="144" customWidth="true"/>
    <col min="3076" max="3076" width="6.875" style="144" customWidth="true"/>
    <col min="3077" max="3087" width="5.875" style="144" customWidth="true"/>
    <col min="3088" max="3328" width="5.5" style="144"/>
    <col min="3329" max="3329" width="40.75" style="144" customWidth="true"/>
    <col min="3330" max="3331" width="5.875" style="144" customWidth="true"/>
    <col min="3332" max="3332" width="6.875" style="144" customWidth="true"/>
    <col min="3333" max="3343" width="5.875" style="144" customWidth="true"/>
    <col min="3344" max="3584" width="5.5" style="144"/>
    <col min="3585" max="3585" width="40.75" style="144" customWidth="true"/>
    <col min="3586" max="3587" width="5.875" style="144" customWidth="true"/>
    <col min="3588" max="3588" width="6.875" style="144" customWidth="true"/>
    <col min="3589" max="3599" width="5.875" style="144" customWidth="true"/>
    <col min="3600" max="3840" width="5.5" style="144"/>
    <col min="3841" max="3841" width="40.75" style="144" customWidth="true"/>
    <col min="3842" max="3843" width="5.875" style="144" customWidth="true"/>
    <col min="3844" max="3844" width="6.875" style="144" customWidth="true"/>
    <col min="3845" max="3855" width="5.875" style="144" customWidth="true"/>
    <col min="3856" max="4096" width="5.5" style="144"/>
    <col min="4097" max="4097" width="40.75" style="144" customWidth="true"/>
    <col min="4098" max="4099" width="5.875" style="144" customWidth="true"/>
    <col min="4100" max="4100" width="6.875" style="144" customWidth="true"/>
    <col min="4101" max="4111" width="5.875" style="144" customWidth="true"/>
    <col min="4112" max="4352" width="5.5" style="144"/>
    <col min="4353" max="4353" width="40.75" style="144" customWidth="true"/>
    <col min="4354" max="4355" width="5.875" style="144" customWidth="true"/>
    <col min="4356" max="4356" width="6.875" style="144" customWidth="true"/>
    <col min="4357" max="4367" width="5.875" style="144" customWidth="true"/>
    <col min="4368" max="4608" width="5.5" style="144"/>
    <col min="4609" max="4609" width="40.75" style="144" customWidth="true"/>
    <col min="4610" max="4611" width="5.875" style="144" customWidth="true"/>
    <col min="4612" max="4612" width="6.875" style="144" customWidth="true"/>
    <col min="4613" max="4623" width="5.875" style="144" customWidth="true"/>
    <col min="4624" max="4864" width="5.5" style="144"/>
    <col min="4865" max="4865" width="40.75" style="144" customWidth="true"/>
    <col min="4866" max="4867" width="5.875" style="144" customWidth="true"/>
    <col min="4868" max="4868" width="6.875" style="144" customWidth="true"/>
    <col min="4869" max="4879" width="5.875" style="144" customWidth="true"/>
    <col min="4880" max="5120" width="5.5" style="144"/>
    <col min="5121" max="5121" width="40.75" style="144" customWidth="true"/>
    <col min="5122" max="5123" width="5.875" style="144" customWidth="true"/>
    <col min="5124" max="5124" width="6.875" style="144" customWidth="true"/>
    <col min="5125" max="5135" width="5.875" style="144" customWidth="true"/>
    <col min="5136" max="5376" width="5.5" style="144"/>
    <col min="5377" max="5377" width="40.75" style="144" customWidth="true"/>
    <col min="5378" max="5379" width="5.875" style="144" customWidth="true"/>
    <col min="5380" max="5380" width="6.875" style="144" customWidth="true"/>
    <col min="5381" max="5391" width="5.875" style="144" customWidth="true"/>
    <col min="5392" max="5632" width="5.5" style="144"/>
    <col min="5633" max="5633" width="40.75" style="144" customWidth="true"/>
    <col min="5634" max="5635" width="5.875" style="144" customWidth="true"/>
    <col min="5636" max="5636" width="6.875" style="144" customWidth="true"/>
    <col min="5637" max="5647" width="5.875" style="144" customWidth="true"/>
    <col min="5648" max="5888" width="5.5" style="144"/>
    <col min="5889" max="5889" width="40.75" style="144" customWidth="true"/>
    <col min="5890" max="5891" width="5.875" style="144" customWidth="true"/>
    <col min="5892" max="5892" width="6.875" style="144" customWidth="true"/>
    <col min="5893" max="5903" width="5.875" style="144" customWidth="true"/>
    <col min="5904" max="6144" width="5.5" style="144"/>
    <col min="6145" max="6145" width="40.75" style="144" customWidth="true"/>
    <col min="6146" max="6147" width="5.875" style="144" customWidth="true"/>
    <col min="6148" max="6148" width="6.875" style="144" customWidth="true"/>
    <col min="6149" max="6159" width="5.875" style="144" customWidth="true"/>
    <col min="6160" max="6400" width="5.5" style="144"/>
    <col min="6401" max="6401" width="40.75" style="144" customWidth="true"/>
    <col min="6402" max="6403" width="5.875" style="144" customWidth="true"/>
    <col min="6404" max="6404" width="6.875" style="144" customWidth="true"/>
    <col min="6405" max="6415" width="5.875" style="144" customWidth="true"/>
    <col min="6416" max="6656" width="5.5" style="144"/>
    <col min="6657" max="6657" width="40.75" style="144" customWidth="true"/>
    <col min="6658" max="6659" width="5.875" style="144" customWidth="true"/>
    <col min="6660" max="6660" width="6.875" style="144" customWidth="true"/>
    <col min="6661" max="6671" width="5.875" style="144" customWidth="true"/>
    <col min="6672" max="6912" width="5.5" style="144"/>
    <col min="6913" max="6913" width="40.75" style="144" customWidth="true"/>
    <col min="6914" max="6915" width="5.875" style="144" customWidth="true"/>
    <col min="6916" max="6916" width="6.875" style="144" customWidth="true"/>
    <col min="6917" max="6927" width="5.875" style="144" customWidth="true"/>
    <col min="6928" max="7168" width="5.5" style="144"/>
    <col min="7169" max="7169" width="40.75" style="144" customWidth="true"/>
    <col min="7170" max="7171" width="5.875" style="144" customWidth="true"/>
    <col min="7172" max="7172" width="6.875" style="144" customWidth="true"/>
    <col min="7173" max="7183" width="5.875" style="144" customWidth="true"/>
    <col min="7184" max="7424" width="5.5" style="144"/>
    <col min="7425" max="7425" width="40.75" style="144" customWidth="true"/>
    <col min="7426" max="7427" width="5.875" style="144" customWidth="true"/>
    <col min="7428" max="7428" width="6.875" style="144" customWidth="true"/>
    <col min="7429" max="7439" width="5.875" style="144" customWidth="true"/>
    <col min="7440" max="7680" width="5.5" style="144"/>
    <col min="7681" max="7681" width="40.75" style="144" customWidth="true"/>
    <col min="7682" max="7683" width="5.875" style="144" customWidth="true"/>
    <col min="7684" max="7684" width="6.875" style="144" customWidth="true"/>
    <col min="7685" max="7695" width="5.875" style="144" customWidth="true"/>
    <col min="7696" max="7936" width="5.5" style="144"/>
    <col min="7937" max="7937" width="40.75" style="144" customWidth="true"/>
    <col min="7938" max="7939" width="5.875" style="144" customWidth="true"/>
    <col min="7940" max="7940" width="6.875" style="144" customWidth="true"/>
    <col min="7941" max="7951" width="5.875" style="144" customWidth="true"/>
    <col min="7952" max="8192" width="5.5" style="144"/>
    <col min="8193" max="8193" width="40.75" style="144" customWidth="true"/>
    <col min="8194" max="8195" width="5.875" style="144" customWidth="true"/>
    <col min="8196" max="8196" width="6.875" style="144" customWidth="true"/>
    <col min="8197" max="8207" width="5.875" style="144" customWidth="true"/>
    <col min="8208" max="8448" width="5.5" style="144"/>
    <col min="8449" max="8449" width="40.75" style="144" customWidth="true"/>
    <col min="8450" max="8451" width="5.875" style="144" customWidth="true"/>
    <col min="8452" max="8452" width="6.875" style="144" customWidth="true"/>
    <col min="8453" max="8463" width="5.875" style="144" customWidth="true"/>
    <col min="8464" max="8704" width="5.5" style="144"/>
    <col min="8705" max="8705" width="40.75" style="144" customWidth="true"/>
    <col min="8706" max="8707" width="5.875" style="144" customWidth="true"/>
    <col min="8708" max="8708" width="6.875" style="144" customWidth="true"/>
    <col min="8709" max="8719" width="5.875" style="144" customWidth="true"/>
    <col min="8720" max="8960" width="5.5" style="144"/>
    <col min="8961" max="8961" width="40.75" style="144" customWidth="true"/>
    <col min="8962" max="8963" width="5.875" style="144" customWidth="true"/>
    <col min="8964" max="8964" width="6.875" style="144" customWidth="true"/>
    <col min="8965" max="8975" width="5.875" style="144" customWidth="true"/>
    <col min="8976" max="9216" width="5.5" style="144"/>
    <col min="9217" max="9217" width="40.75" style="144" customWidth="true"/>
    <col min="9218" max="9219" width="5.875" style="144" customWidth="true"/>
    <col min="9220" max="9220" width="6.875" style="144" customWidth="true"/>
    <col min="9221" max="9231" width="5.875" style="144" customWidth="true"/>
    <col min="9232" max="9472" width="5.5" style="144"/>
    <col min="9473" max="9473" width="40.75" style="144" customWidth="true"/>
    <col min="9474" max="9475" width="5.875" style="144" customWidth="true"/>
    <col min="9476" max="9476" width="6.875" style="144" customWidth="true"/>
    <col min="9477" max="9487" width="5.875" style="144" customWidth="true"/>
    <col min="9488" max="9728" width="5.5" style="144"/>
    <col min="9729" max="9729" width="40.75" style="144" customWidth="true"/>
    <col min="9730" max="9731" width="5.875" style="144" customWidth="true"/>
    <col min="9732" max="9732" width="6.875" style="144" customWidth="true"/>
    <col min="9733" max="9743" width="5.875" style="144" customWidth="true"/>
    <col min="9744" max="9984" width="5.5" style="144"/>
    <col min="9985" max="9985" width="40.75" style="144" customWidth="true"/>
    <col min="9986" max="9987" width="5.875" style="144" customWidth="true"/>
    <col min="9988" max="9988" width="6.875" style="144" customWidth="true"/>
    <col min="9989" max="9999" width="5.875" style="144" customWidth="true"/>
    <col min="10000" max="10240" width="5.5" style="144"/>
    <col min="10241" max="10241" width="40.75" style="144" customWidth="true"/>
    <col min="10242" max="10243" width="5.875" style="144" customWidth="true"/>
    <col min="10244" max="10244" width="6.875" style="144" customWidth="true"/>
    <col min="10245" max="10255" width="5.875" style="144" customWidth="true"/>
    <col min="10256" max="10496" width="5.5" style="144"/>
    <col min="10497" max="10497" width="40.75" style="144" customWidth="true"/>
    <col min="10498" max="10499" width="5.875" style="144" customWidth="true"/>
    <col min="10500" max="10500" width="6.875" style="144" customWidth="true"/>
    <col min="10501" max="10511" width="5.875" style="144" customWidth="true"/>
    <col min="10512" max="10752" width="5.5" style="144"/>
    <col min="10753" max="10753" width="40.75" style="144" customWidth="true"/>
    <col min="10754" max="10755" width="5.875" style="144" customWidth="true"/>
    <col min="10756" max="10756" width="6.875" style="144" customWidth="true"/>
    <col min="10757" max="10767" width="5.875" style="144" customWidth="true"/>
    <col min="10768" max="11008" width="5.5" style="144"/>
    <col min="11009" max="11009" width="40.75" style="144" customWidth="true"/>
    <col min="11010" max="11011" width="5.875" style="144" customWidth="true"/>
    <col min="11012" max="11012" width="6.875" style="144" customWidth="true"/>
    <col min="11013" max="11023" width="5.875" style="144" customWidth="true"/>
    <col min="11024" max="11264" width="5.5" style="144"/>
    <col min="11265" max="11265" width="40.75" style="144" customWidth="true"/>
    <col min="11266" max="11267" width="5.875" style="144" customWidth="true"/>
    <col min="11268" max="11268" width="6.875" style="144" customWidth="true"/>
    <col min="11269" max="11279" width="5.875" style="144" customWidth="true"/>
    <col min="11280" max="11520" width="5.5" style="144"/>
    <col min="11521" max="11521" width="40.75" style="144" customWidth="true"/>
    <col min="11522" max="11523" width="5.875" style="144" customWidth="true"/>
    <col min="11524" max="11524" width="6.875" style="144" customWidth="true"/>
    <col min="11525" max="11535" width="5.875" style="144" customWidth="true"/>
    <col min="11536" max="11776" width="5.5" style="144"/>
    <col min="11777" max="11777" width="40.75" style="144" customWidth="true"/>
    <col min="11778" max="11779" width="5.875" style="144" customWidth="true"/>
    <col min="11780" max="11780" width="6.875" style="144" customWidth="true"/>
    <col min="11781" max="11791" width="5.875" style="144" customWidth="true"/>
    <col min="11792" max="12032" width="5.5" style="144"/>
    <col min="12033" max="12033" width="40.75" style="144" customWidth="true"/>
    <col min="12034" max="12035" width="5.875" style="144" customWidth="true"/>
    <col min="12036" max="12036" width="6.875" style="144" customWidth="true"/>
    <col min="12037" max="12047" width="5.875" style="144" customWidth="true"/>
    <col min="12048" max="12288" width="5.5" style="144"/>
    <col min="12289" max="12289" width="40.75" style="144" customWidth="true"/>
    <col min="12290" max="12291" width="5.875" style="144" customWidth="true"/>
    <col min="12292" max="12292" width="6.875" style="144" customWidth="true"/>
    <col min="12293" max="12303" width="5.875" style="144" customWidth="true"/>
    <col min="12304" max="12544" width="5.5" style="144"/>
    <col min="12545" max="12545" width="40.75" style="144" customWidth="true"/>
    <col min="12546" max="12547" width="5.875" style="144" customWidth="true"/>
    <col min="12548" max="12548" width="6.875" style="144" customWidth="true"/>
    <col min="12549" max="12559" width="5.875" style="144" customWidth="true"/>
    <col min="12560" max="12800" width="5.5" style="144"/>
    <col min="12801" max="12801" width="40.75" style="144" customWidth="true"/>
    <col min="12802" max="12803" width="5.875" style="144" customWidth="true"/>
    <col min="12804" max="12804" width="6.875" style="144" customWidth="true"/>
    <col min="12805" max="12815" width="5.875" style="144" customWidth="true"/>
    <col min="12816" max="13056" width="5.5" style="144"/>
    <col min="13057" max="13057" width="40.75" style="144" customWidth="true"/>
    <col min="13058" max="13059" width="5.875" style="144" customWidth="true"/>
    <col min="13060" max="13060" width="6.875" style="144" customWidth="true"/>
    <col min="13061" max="13071" width="5.875" style="144" customWidth="true"/>
    <col min="13072" max="13312" width="5.5" style="144"/>
    <col min="13313" max="13313" width="40.75" style="144" customWidth="true"/>
    <col min="13314" max="13315" width="5.875" style="144" customWidth="true"/>
    <col min="13316" max="13316" width="6.875" style="144" customWidth="true"/>
    <col min="13317" max="13327" width="5.875" style="144" customWidth="true"/>
    <col min="13328" max="13568" width="5.5" style="144"/>
    <col min="13569" max="13569" width="40.75" style="144" customWidth="true"/>
    <col min="13570" max="13571" width="5.875" style="144" customWidth="true"/>
    <col min="13572" max="13572" width="6.875" style="144" customWidth="true"/>
    <col min="13573" max="13583" width="5.875" style="144" customWidth="true"/>
    <col min="13584" max="13824" width="5.5" style="144"/>
    <col min="13825" max="13825" width="40.75" style="144" customWidth="true"/>
    <col min="13826" max="13827" width="5.875" style="144" customWidth="true"/>
    <col min="13828" max="13828" width="6.875" style="144" customWidth="true"/>
    <col min="13829" max="13839" width="5.875" style="144" customWidth="true"/>
    <col min="13840" max="14080" width="5.5" style="144"/>
    <col min="14081" max="14081" width="40.75" style="144" customWidth="true"/>
    <col min="14082" max="14083" width="5.875" style="144" customWidth="true"/>
    <col min="14084" max="14084" width="6.875" style="144" customWidth="true"/>
    <col min="14085" max="14095" width="5.875" style="144" customWidth="true"/>
    <col min="14096" max="14336" width="5.5" style="144"/>
    <col min="14337" max="14337" width="40.75" style="144" customWidth="true"/>
    <col min="14338" max="14339" width="5.875" style="144" customWidth="true"/>
    <col min="14340" max="14340" width="6.875" style="144" customWidth="true"/>
    <col min="14341" max="14351" width="5.875" style="144" customWidth="true"/>
    <col min="14352" max="14592" width="5.5" style="144"/>
    <col min="14593" max="14593" width="40.75" style="144" customWidth="true"/>
    <col min="14594" max="14595" width="5.875" style="144" customWidth="true"/>
    <col min="14596" max="14596" width="6.875" style="144" customWidth="true"/>
    <col min="14597" max="14607" width="5.875" style="144" customWidth="true"/>
    <col min="14608" max="14848" width="5.5" style="144"/>
    <col min="14849" max="14849" width="40.75" style="144" customWidth="true"/>
    <col min="14850" max="14851" width="5.875" style="144" customWidth="true"/>
    <col min="14852" max="14852" width="6.875" style="144" customWidth="true"/>
    <col min="14853" max="14863" width="5.875" style="144" customWidth="true"/>
    <col min="14864" max="15104" width="5.5" style="144"/>
    <col min="15105" max="15105" width="40.75" style="144" customWidth="true"/>
    <col min="15106" max="15107" width="5.875" style="144" customWidth="true"/>
    <col min="15108" max="15108" width="6.875" style="144" customWidth="true"/>
    <col min="15109" max="15119" width="5.875" style="144" customWidth="true"/>
    <col min="15120" max="15360" width="5.5" style="144"/>
    <col min="15361" max="15361" width="40.75" style="144" customWidth="true"/>
    <col min="15362" max="15363" width="5.875" style="144" customWidth="true"/>
    <col min="15364" max="15364" width="6.875" style="144" customWidth="true"/>
    <col min="15365" max="15375" width="5.875" style="144" customWidth="true"/>
    <col min="15376" max="15616" width="5.5" style="144"/>
    <col min="15617" max="15617" width="40.75" style="144" customWidth="true"/>
    <col min="15618" max="15619" width="5.875" style="144" customWidth="true"/>
    <col min="15620" max="15620" width="6.875" style="144" customWidth="true"/>
    <col min="15621" max="15631" width="5.875" style="144" customWidth="true"/>
    <col min="15632" max="15872" width="5.5" style="144"/>
    <col min="15873" max="15873" width="40.75" style="144" customWidth="true"/>
    <col min="15874" max="15875" width="5.875" style="144" customWidth="true"/>
    <col min="15876" max="15876" width="6.875" style="144" customWidth="true"/>
    <col min="15877" max="15887" width="5.875" style="144" customWidth="true"/>
    <col min="15888" max="16128" width="5.5" style="144"/>
    <col min="16129" max="16129" width="40.75" style="144" customWidth="true"/>
    <col min="16130" max="16131" width="5.875" style="144" customWidth="true"/>
    <col min="16132" max="16132" width="6.875" style="144" customWidth="true"/>
    <col min="16133" max="16143" width="5.875" style="144" customWidth="true"/>
    <col min="16144" max="16384" width="5.5" style="144"/>
  </cols>
  <sheetData>
    <row r="1" ht="19.5" customHeight="true" spans="1:4">
      <c r="A1" s="145" t="s">
        <v>1291</v>
      </c>
      <c r="B1" s="46"/>
      <c r="C1" s="46"/>
      <c r="D1" s="46"/>
    </row>
    <row r="2" s="141" customFormat="true" ht="27.75" customHeight="true" spans="1:14">
      <c r="A2" s="146" t="s">
        <v>1292</v>
      </c>
      <c r="B2" s="146"/>
      <c r="C2" s="146"/>
      <c r="D2" s="146"/>
      <c r="E2" s="146"/>
      <c r="F2" s="146"/>
      <c r="G2" s="146"/>
      <c r="H2" s="146"/>
      <c r="I2" s="146"/>
      <c r="J2" s="146"/>
      <c r="K2" s="146"/>
      <c r="L2" s="146"/>
      <c r="M2" s="146"/>
      <c r="N2" s="146"/>
    </row>
    <row r="3" ht="15.75" customHeight="true" spans="1:15">
      <c r="A3" s="147" t="s">
        <v>1293</v>
      </c>
      <c r="C3" s="148"/>
      <c r="D3" s="148"/>
      <c r="E3" s="148"/>
      <c r="F3" s="148"/>
      <c r="G3" s="148"/>
      <c r="H3" s="148"/>
      <c r="I3" s="148"/>
      <c r="J3" s="148"/>
      <c r="K3" s="148"/>
      <c r="L3" s="148"/>
      <c r="M3" s="148"/>
      <c r="N3" s="148"/>
      <c r="O3" s="161" t="s">
        <v>2</v>
      </c>
    </row>
    <row r="4" s="142" customFormat="true" ht="17.1" customHeight="true" spans="1:15">
      <c r="A4" s="149" t="s">
        <v>1294</v>
      </c>
      <c r="B4" s="150" t="s">
        <v>1295</v>
      </c>
      <c r="C4" s="150" t="s">
        <v>74</v>
      </c>
      <c r="D4" s="151" t="s">
        <v>75</v>
      </c>
      <c r="E4" s="150" t="s">
        <v>1296</v>
      </c>
      <c r="F4" s="151" t="s">
        <v>1297</v>
      </c>
      <c r="G4" s="151" t="s">
        <v>1298</v>
      </c>
      <c r="H4" s="151" t="s">
        <v>1299</v>
      </c>
      <c r="I4" s="151" t="s">
        <v>1300</v>
      </c>
      <c r="J4" s="151" t="s">
        <v>1301</v>
      </c>
      <c r="K4" s="151" t="s">
        <v>1302</v>
      </c>
      <c r="L4" s="151" t="s">
        <v>1303</v>
      </c>
      <c r="M4" s="151" t="s">
        <v>1304</v>
      </c>
      <c r="N4" s="151" t="s">
        <v>1305</v>
      </c>
      <c r="O4" s="151" t="s">
        <v>1306</v>
      </c>
    </row>
    <row r="5" ht="17.1" customHeight="true" spans="1:15">
      <c r="A5" s="152" t="s">
        <v>1307</v>
      </c>
      <c r="B5" s="153"/>
      <c r="C5" s="154"/>
      <c r="D5" s="153"/>
      <c r="E5" s="159"/>
      <c r="F5" s="160"/>
      <c r="G5" s="159"/>
      <c r="H5" s="159"/>
      <c r="I5" s="159"/>
      <c r="J5" s="159"/>
      <c r="K5" s="159"/>
      <c r="L5" s="159"/>
      <c r="M5" s="159"/>
      <c r="N5" s="159">
        <f>SUM(N6:N8)</f>
        <v>59409</v>
      </c>
      <c r="O5" s="159"/>
    </row>
    <row r="6" ht="17.1" customHeight="true" spans="1:15">
      <c r="A6" s="155" t="s">
        <v>1308</v>
      </c>
      <c r="B6" s="153"/>
      <c r="C6" s="156"/>
      <c r="D6" s="153"/>
      <c r="E6" s="159"/>
      <c r="F6" s="160"/>
      <c r="G6" s="159"/>
      <c r="H6" s="159"/>
      <c r="I6" s="159"/>
      <c r="J6" s="159"/>
      <c r="K6" s="159"/>
      <c r="L6" s="159"/>
      <c r="M6" s="159"/>
      <c r="N6" s="159">
        <v>19784</v>
      </c>
      <c r="O6" s="159"/>
    </row>
    <row r="7" ht="17.1" customHeight="true" spans="1:15">
      <c r="A7" s="155" t="s">
        <v>1309</v>
      </c>
      <c r="B7" s="153"/>
      <c r="C7" s="157"/>
      <c r="D7" s="153"/>
      <c r="E7" s="159"/>
      <c r="F7" s="160"/>
      <c r="G7" s="159"/>
      <c r="H7" s="159"/>
      <c r="I7" s="159"/>
      <c r="J7" s="159"/>
      <c r="K7" s="159"/>
      <c r="L7" s="159"/>
      <c r="M7" s="159"/>
      <c r="N7" s="159">
        <v>23725</v>
      </c>
      <c r="O7" s="159"/>
    </row>
    <row r="8" ht="17.1" customHeight="true" spans="1:15">
      <c r="A8" s="155" t="s">
        <v>1310</v>
      </c>
      <c r="B8" s="153"/>
      <c r="C8" s="157"/>
      <c r="D8" s="153"/>
      <c r="E8" s="159"/>
      <c r="F8" s="160"/>
      <c r="G8" s="159"/>
      <c r="H8" s="159"/>
      <c r="I8" s="159"/>
      <c r="J8" s="159"/>
      <c r="K8" s="159"/>
      <c r="L8" s="159"/>
      <c r="M8" s="159"/>
      <c r="N8" s="159">
        <v>15900</v>
      </c>
      <c r="O8" s="159"/>
    </row>
    <row r="9" ht="17.1" customHeight="true" spans="1:15">
      <c r="A9" s="152" t="s">
        <v>1311</v>
      </c>
      <c r="B9" s="153"/>
      <c r="C9" s="156"/>
      <c r="D9" s="153"/>
      <c r="E9" s="159"/>
      <c r="F9" s="160"/>
      <c r="G9" s="159"/>
      <c r="H9" s="159"/>
      <c r="I9" s="159"/>
      <c r="J9" s="159"/>
      <c r="K9" s="159"/>
      <c r="L9" s="159"/>
      <c r="M9" s="159"/>
      <c r="N9" s="159"/>
      <c r="O9" s="159"/>
    </row>
    <row r="10" ht="17.1" customHeight="true" spans="1:15">
      <c r="A10" s="155" t="s">
        <v>1308</v>
      </c>
      <c r="B10" s="153"/>
      <c r="C10" s="156"/>
      <c r="D10" s="153"/>
      <c r="E10" s="159"/>
      <c r="F10" s="160"/>
      <c r="G10" s="159"/>
      <c r="H10" s="159"/>
      <c r="I10" s="159"/>
      <c r="J10" s="159"/>
      <c r="K10" s="159"/>
      <c r="L10" s="159"/>
      <c r="M10" s="159"/>
      <c r="N10" s="159"/>
      <c r="O10" s="159"/>
    </row>
    <row r="11" ht="17.1" customHeight="true" spans="1:15">
      <c r="A11" s="155" t="s">
        <v>1312</v>
      </c>
      <c r="B11" s="153"/>
      <c r="C11" s="156"/>
      <c r="D11" s="153"/>
      <c r="E11" s="159"/>
      <c r="F11" s="160"/>
      <c r="G11" s="159"/>
      <c r="H11" s="159"/>
      <c r="I11" s="159"/>
      <c r="J11" s="159"/>
      <c r="K11" s="159"/>
      <c r="L11" s="159"/>
      <c r="M11" s="159"/>
      <c r="N11" s="159"/>
      <c r="O11" s="159"/>
    </row>
    <row r="12" ht="17.1" customHeight="true" spans="1:15">
      <c r="A12" s="155" t="s">
        <v>1313</v>
      </c>
      <c r="B12" s="153"/>
      <c r="C12" s="156"/>
      <c r="D12" s="153"/>
      <c r="E12" s="159"/>
      <c r="F12" s="160"/>
      <c r="G12" s="159"/>
      <c r="H12" s="159"/>
      <c r="I12" s="159"/>
      <c r="J12" s="159"/>
      <c r="K12" s="159"/>
      <c r="L12" s="159"/>
      <c r="M12" s="159"/>
      <c r="N12" s="159"/>
      <c r="O12" s="159"/>
    </row>
    <row r="13" ht="17.1" customHeight="true" spans="1:15">
      <c r="A13" s="155" t="s">
        <v>1314</v>
      </c>
      <c r="B13" s="153"/>
      <c r="C13" s="157"/>
      <c r="D13" s="153"/>
      <c r="E13" s="159"/>
      <c r="F13" s="160"/>
      <c r="G13" s="159"/>
      <c r="H13" s="159"/>
      <c r="I13" s="159"/>
      <c r="J13" s="159"/>
      <c r="K13" s="159"/>
      <c r="L13" s="159"/>
      <c r="M13" s="159"/>
      <c r="N13" s="159">
        <f>SUM(N14:N16)</f>
        <v>1034</v>
      </c>
      <c r="O13" s="159"/>
    </row>
    <row r="14" ht="17.1" customHeight="true" spans="1:15">
      <c r="A14" s="155" t="s">
        <v>1308</v>
      </c>
      <c r="B14" s="153"/>
      <c r="C14" s="157"/>
      <c r="D14" s="153"/>
      <c r="E14" s="159"/>
      <c r="F14" s="160"/>
      <c r="G14" s="159"/>
      <c r="H14" s="159"/>
      <c r="I14" s="159"/>
      <c r="J14" s="159"/>
      <c r="K14" s="159"/>
      <c r="L14" s="159"/>
      <c r="M14" s="159"/>
      <c r="N14" s="159">
        <v>946</v>
      </c>
      <c r="O14" s="159"/>
    </row>
    <row r="15" ht="17.1" customHeight="true" spans="1:15">
      <c r="A15" s="155" t="s">
        <v>1309</v>
      </c>
      <c r="B15" s="153"/>
      <c r="C15" s="157"/>
      <c r="D15" s="153"/>
      <c r="E15" s="159"/>
      <c r="F15" s="160"/>
      <c r="G15" s="159"/>
      <c r="H15" s="159"/>
      <c r="I15" s="159"/>
      <c r="J15" s="159"/>
      <c r="K15" s="159"/>
      <c r="L15" s="159"/>
      <c r="M15" s="159"/>
      <c r="N15" s="159">
        <v>88</v>
      </c>
      <c r="O15" s="159"/>
    </row>
    <row r="16" ht="17.1" customHeight="true" spans="1:15">
      <c r="A16" s="155" t="s">
        <v>1313</v>
      </c>
      <c r="B16" s="153"/>
      <c r="C16" s="157"/>
      <c r="D16" s="153"/>
      <c r="E16" s="159"/>
      <c r="F16" s="160"/>
      <c r="G16" s="159"/>
      <c r="H16" s="159"/>
      <c r="I16" s="159"/>
      <c r="J16" s="159"/>
      <c r="K16" s="159"/>
      <c r="L16" s="159"/>
      <c r="M16" s="159"/>
      <c r="N16" s="159"/>
      <c r="O16" s="159"/>
    </row>
    <row r="17" ht="17.1" customHeight="true" spans="1:15">
      <c r="A17" s="152" t="s">
        <v>1315</v>
      </c>
      <c r="B17" s="153"/>
      <c r="C17" s="156"/>
      <c r="D17" s="153"/>
      <c r="E17" s="159"/>
      <c r="F17" s="160"/>
      <c r="G17" s="159"/>
      <c r="H17" s="159"/>
      <c r="I17" s="159"/>
      <c r="J17" s="159"/>
      <c r="K17" s="159"/>
      <c r="L17" s="159"/>
      <c r="M17" s="159"/>
      <c r="N17" s="159">
        <f>SUM(N18:N20)</f>
        <v>6420</v>
      </c>
      <c r="O17" s="159"/>
    </row>
    <row r="18" ht="17.1" customHeight="true" spans="1:15">
      <c r="A18" s="155" t="s">
        <v>1316</v>
      </c>
      <c r="B18" s="153"/>
      <c r="C18" s="156"/>
      <c r="D18" s="153"/>
      <c r="E18" s="159"/>
      <c r="F18" s="160"/>
      <c r="G18" s="159"/>
      <c r="H18" s="159"/>
      <c r="I18" s="159"/>
      <c r="J18" s="159"/>
      <c r="K18" s="159"/>
      <c r="L18" s="159"/>
      <c r="M18" s="159"/>
      <c r="N18" s="159">
        <v>4000</v>
      </c>
      <c r="O18" s="159"/>
    </row>
    <row r="19" ht="17.1" customHeight="true" spans="1:15">
      <c r="A19" s="155" t="s">
        <v>1317</v>
      </c>
      <c r="B19" s="153"/>
      <c r="C19" s="156"/>
      <c r="D19" s="153"/>
      <c r="E19" s="159"/>
      <c r="F19" s="160"/>
      <c r="G19" s="159"/>
      <c r="H19" s="159"/>
      <c r="I19" s="159"/>
      <c r="J19" s="159"/>
      <c r="K19" s="159"/>
      <c r="L19" s="159"/>
      <c r="M19" s="159"/>
      <c r="N19" s="159">
        <v>2365</v>
      </c>
      <c r="O19" s="159"/>
    </row>
    <row r="20" ht="17.1" customHeight="true" spans="1:15">
      <c r="A20" s="155" t="s">
        <v>1318</v>
      </c>
      <c r="B20" s="153"/>
      <c r="C20" s="156"/>
      <c r="D20" s="153"/>
      <c r="E20" s="159"/>
      <c r="F20" s="160"/>
      <c r="G20" s="159"/>
      <c r="H20" s="159"/>
      <c r="I20" s="159"/>
      <c r="J20" s="159"/>
      <c r="K20" s="159"/>
      <c r="L20" s="159"/>
      <c r="M20" s="159"/>
      <c r="N20" s="159">
        <v>55</v>
      </c>
      <c r="O20" s="159"/>
    </row>
    <row r="21" ht="17.1" customHeight="true" spans="1:15">
      <c r="A21" s="155" t="s">
        <v>1319</v>
      </c>
      <c r="B21" s="153"/>
      <c r="C21" s="156"/>
      <c r="D21" s="153"/>
      <c r="E21" s="159"/>
      <c r="F21" s="160"/>
      <c r="G21" s="159"/>
      <c r="H21" s="159"/>
      <c r="I21" s="159"/>
      <c r="J21" s="159"/>
      <c r="K21" s="159"/>
      <c r="L21" s="159"/>
      <c r="M21" s="159"/>
      <c r="N21" s="159">
        <v>2000</v>
      </c>
      <c r="O21" s="159"/>
    </row>
    <row r="22" ht="17.1" customHeight="true" spans="1:15">
      <c r="A22" s="158" t="s">
        <v>1320</v>
      </c>
      <c r="B22" s="153"/>
      <c r="C22" s="156"/>
      <c r="D22" s="153"/>
      <c r="E22" s="159"/>
      <c r="F22" s="160"/>
      <c r="G22" s="159"/>
      <c r="H22" s="159"/>
      <c r="I22" s="159"/>
      <c r="J22" s="159"/>
      <c r="K22" s="159"/>
      <c r="L22" s="159"/>
      <c r="M22" s="159"/>
      <c r="N22" s="159"/>
      <c r="O22" s="159"/>
    </row>
    <row r="23" ht="17.1" customHeight="true" spans="1:15">
      <c r="A23" s="158" t="s">
        <v>1321</v>
      </c>
      <c r="B23" s="153"/>
      <c r="C23" s="156"/>
      <c r="D23" s="153"/>
      <c r="E23" s="159"/>
      <c r="F23" s="160"/>
      <c r="G23" s="159"/>
      <c r="H23" s="159"/>
      <c r="I23" s="159"/>
      <c r="J23" s="159"/>
      <c r="K23" s="159"/>
      <c r="L23" s="159"/>
      <c r="M23" s="159"/>
      <c r="N23" s="159"/>
      <c r="O23" s="159"/>
    </row>
    <row r="24" ht="17.1" customHeight="true" spans="1:15">
      <c r="A24" s="158" t="s">
        <v>1322</v>
      </c>
      <c r="B24" s="153"/>
      <c r="C24" s="156"/>
      <c r="D24" s="153"/>
      <c r="E24" s="159"/>
      <c r="F24" s="160"/>
      <c r="G24" s="159"/>
      <c r="H24" s="159"/>
      <c r="I24" s="159"/>
      <c r="J24" s="159"/>
      <c r="K24" s="159"/>
      <c r="L24" s="159"/>
      <c r="M24" s="159"/>
      <c r="N24" s="159"/>
      <c r="O24" s="159"/>
    </row>
    <row r="25" ht="17.1" customHeight="true" spans="1:15">
      <c r="A25" s="158" t="s">
        <v>1323</v>
      </c>
      <c r="B25" s="153"/>
      <c r="C25" s="156"/>
      <c r="D25" s="153"/>
      <c r="E25" s="159"/>
      <c r="F25" s="160"/>
      <c r="G25" s="159"/>
      <c r="H25" s="159"/>
      <c r="I25" s="159"/>
      <c r="J25" s="159"/>
      <c r="K25" s="159"/>
      <c r="L25" s="159"/>
      <c r="M25" s="159"/>
      <c r="N25" s="159"/>
      <c r="O25" s="159"/>
    </row>
    <row r="26" ht="17.1" customHeight="true" spans="1:15">
      <c r="A26" s="158" t="s">
        <v>1324</v>
      </c>
      <c r="B26" s="153"/>
      <c r="C26" s="156"/>
      <c r="D26" s="153"/>
      <c r="E26" s="159"/>
      <c r="F26" s="160"/>
      <c r="G26" s="159"/>
      <c r="H26" s="159"/>
      <c r="I26" s="159"/>
      <c r="J26" s="159"/>
      <c r="K26" s="159"/>
      <c r="L26" s="159"/>
      <c r="M26" s="159"/>
      <c r="N26" s="159">
        <v>2000</v>
      </c>
      <c r="O26" s="159"/>
    </row>
    <row r="27" ht="17.1" customHeight="true" spans="1:15">
      <c r="A27" s="158" t="s">
        <v>1325</v>
      </c>
      <c r="B27" s="153"/>
      <c r="C27" s="156"/>
      <c r="D27" s="153"/>
      <c r="E27" s="159"/>
      <c r="F27" s="160"/>
      <c r="G27" s="159"/>
      <c r="H27" s="159"/>
      <c r="I27" s="159"/>
      <c r="J27" s="159"/>
      <c r="K27" s="159"/>
      <c r="L27" s="159"/>
      <c r="M27" s="159"/>
      <c r="N27" s="159"/>
      <c r="O27" s="159"/>
    </row>
  </sheetData>
  <mergeCells count="1">
    <mergeCell ref="A2:N2"/>
  </mergeCells>
  <printOptions horizontalCentered="true"/>
  <pageMargins left="0.471527777777778" right="0.471527777777778" top="0.71875" bottom="0.71875" header="0.511805555555556" footer="0.511805555555556"/>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
  <sheetViews>
    <sheetView showGridLines="0" showZeros="0" zoomScale="85" zoomScaleNormal="85" workbookViewId="0">
      <pane ySplit="5" topLeftCell="A54" activePane="bottomLeft" state="frozen"/>
      <selection/>
      <selection pane="bottomLeft" activeCell="A2" sqref="$A1:$XFD1048576"/>
    </sheetView>
  </sheetViews>
  <sheetFormatPr defaultColWidth="9" defaultRowHeight="15.75" outlineLevelCol="7"/>
  <cols>
    <col min="1" max="1" width="42.625" style="129" customWidth="true"/>
    <col min="2" max="2" width="12" style="129" customWidth="true"/>
    <col min="3" max="3" width="10.5" style="129" customWidth="true"/>
    <col min="4" max="4" width="13.875" style="129" customWidth="true"/>
    <col min="5" max="5" width="50.625" style="129" customWidth="true"/>
    <col min="6" max="6" width="12.875" style="129" customWidth="true"/>
    <col min="7" max="7" width="10.875" style="129" customWidth="true"/>
    <col min="8" max="8" width="13.75" style="129" customWidth="true"/>
    <col min="9" max="256" width="9" style="129"/>
    <col min="257" max="257" width="42.625" style="129" customWidth="true"/>
    <col min="258" max="258" width="12" style="129" customWidth="true"/>
    <col min="259" max="259" width="10.5" style="129" customWidth="true"/>
    <col min="260" max="260" width="13.875" style="129" customWidth="true"/>
    <col min="261" max="261" width="50.625" style="129" customWidth="true"/>
    <col min="262" max="262" width="12.875" style="129" customWidth="true"/>
    <col min="263" max="263" width="10.875" style="129" customWidth="true"/>
    <col min="264" max="264" width="13.75" style="129" customWidth="true"/>
    <col min="265" max="512" width="9" style="129"/>
    <col min="513" max="513" width="42.625" style="129" customWidth="true"/>
    <col min="514" max="514" width="12" style="129" customWidth="true"/>
    <col min="515" max="515" width="10.5" style="129" customWidth="true"/>
    <col min="516" max="516" width="13.875" style="129" customWidth="true"/>
    <col min="517" max="517" width="50.625" style="129" customWidth="true"/>
    <col min="518" max="518" width="12.875" style="129" customWidth="true"/>
    <col min="519" max="519" width="10.875" style="129" customWidth="true"/>
    <col min="520" max="520" width="13.75" style="129" customWidth="true"/>
    <col min="521" max="768" width="9" style="129"/>
    <col min="769" max="769" width="42.625" style="129" customWidth="true"/>
    <col min="770" max="770" width="12" style="129" customWidth="true"/>
    <col min="771" max="771" width="10.5" style="129" customWidth="true"/>
    <col min="772" max="772" width="13.875" style="129" customWidth="true"/>
    <col min="773" max="773" width="50.625" style="129" customWidth="true"/>
    <col min="774" max="774" width="12.875" style="129" customWidth="true"/>
    <col min="775" max="775" width="10.875" style="129" customWidth="true"/>
    <col min="776" max="776" width="13.75" style="129" customWidth="true"/>
    <col min="777" max="1024" width="9" style="129"/>
    <col min="1025" max="1025" width="42.625" style="129" customWidth="true"/>
    <col min="1026" max="1026" width="12" style="129" customWidth="true"/>
    <col min="1027" max="1027" width="10.5" style="129" customWidth="true"/>
    <col min="1028" max="1028" width="13.875" style="129" customWidth="true"/>
    <col min="1029" max="1029" width="50.625" style="129" customWidth="true"/>
    <col min="1030" max="1030" width="12.875" style="129" customWidth="true"/>
    <col min="1031" max="1031" width="10.875" style="129" customWidth="true"/>
    <col min="1032" max="1032" width="13.75" style="129" customWidth="true"/>
    <col min="1033" max="1280" width="9" style="129"/>
    <col min="1281" max="1281" width="42.625" style="129" customWidth="true"/>
    <col min="1282" max="1282" width="12" style="129" customWidth="true"/>
    <col min="1283" max="1283" width="10.5" style="129" customWidth="true"/>
    <col min="1284" max="1284" width="13.875" style="129" customWidth="true"/>
    <col min="1285" max="1285" width="50.625" style="129" customWidth="true"/>
    <col min="1286" max="1286" width="12.875" style="129" customWidth="true"/>
    <col min="1287" max="1287" width="10.875" style="129" customWidth="true"/>
    <col min="1288" max="1288" width="13.75" style="129" customWidth="true"/>
    <col min="1289" max="1536" width="9" style="129"/>
    <col min="1537" max="1537" width="42.625" style="129" customWidth="true"/>
    <col min="1538" max="1538" width="12" style="129" customWidth="true"/>
    <col min="1539" max="1539" width="10.5" style="129" customWidth="true"/>
    <col min="1540" max="1540" width="13.875" style="129" customWidth="true"/>
    <col min="1541" max="1541" width="50.625" style="129" customWidth="true"/>
    <col min="1542" max="1542" width="12.875" style="129" customWidth="true"/>
    <col min="1543" max="1543" width="10.875" style="129" customWidth="true"/>
    <col min="1544" max="1544" width="13.75" style="129" customWidth="true"/>
    <col min="1545" max="1792" width="9" style="129"/>
    <col min="1793" max="1793" width="42.625" style="129" customWidth="true"/>
    <col min="1794" max="1794" width="12" style="129" customWidth="true"/>
    <col min="1795" max="1795" width="10.5" style="129" customWidth="true"/>
    <col min="1796" max="1796" width="13.875" style="129" customWidth="true"/>
    <col min="1797" max="1797" width="50.625" style="129" customWidth="true"/>
    <col min="1798" max="1798" width="12.875" style="129" customWidth="true"/>
    <col min="1799" max="1799" width="10.875" style="129" customWidth="true"/>
    <col min="1800" max="1800" width="13.75" style="129" customWidth="true"/>
    <col min="1801" max="2048" width="9" style="129"/>
    <col min="2049" max="2049" width="42.625" style="129" customWidth="true"/>
    <col min="2050" max="2050" width="12" style="129" customWidth="true"/>
    <col min="2051" max="2051" width="10.5" style="129" customWidth="true"/>
    <col min="2052" max="2052" width="13.875" style="129" customWidth="true"/>
    <col min="2053" max="2053" width="50.625" style="129" customWidth="true"/>
    <col min="2054" max="2054" width="12.875" style="129" customWidth="true"/>
    <col min="2055" max="2055" width="10.875" style="129" customWidth="true"/>
    <col min="2056" max="2056" width="13.75" style="129" customWidth="true"/>
    <col min="2057" max="2304" width="9" style="129"/>
    <col min="2305" max="2305" width="42.625" style="129" customWidth="true"/>
    <col min="2306" max="2306" width="12" style="129" customWidth="true"/>
    <col min="2307" max="2307" width="10.5" style="129" customWidth="true"/>
    <col min="2308" max="2308" width="13.875" style="129" customWidth="true"/>
    <col min="2309" max="2309" width="50.625" style="129" customWidth="true"/>
    <col min="2310" max="2310" width="12.875" style="129" customWidth="true"/>
    <col min="2311" max="2311" width="10.875" style="129" customWidth="true"/>
    <col min="2312" max="2312" width="13.75" style="129" customWidth="true"/>
    <col min="2313" max="2560" width="9" style="129"/>
    <col min="2561" max="2561" width="42.625" style="129" customWidth="true"/>
    <col min="2562" max="2562" width="12" style="129" customWidth="true"/>
    <col min="2563" max="2563" width="10.5" style="129" customWidth="true"/>
    <col min="2564" max="2564" width="13.875" style="129" customWidth="true"/>
    <col min="2565" max="2565" width="50.625" style="129" customWidth="true"/>
    <col min="2566" max="2566" width="12.875" style="129" customWidth="true"/>
    <col min="2567" max="2567" width="10.875" style="129" customWidth="true"/>
    <col min="2568" max="2568" width="13.75" style="129" customWidth="true"/>
    <col min="2569" max="2816" width="9" style="129"/>
    <col min="2817" max="2817" width="42.625" style="129" customWidth="true"/>
    <col min="2818" max="2818" width="12" style="129" customWidth="true"/>
    <col min="2819" max="2819" width="10.5" style="129" customWidth="true"/>
    <col min="2820" max="2820" width="13.875" style="129" customWidth="true"/>
    <col min="2821" max="2821" width="50.625" style="129" customWidth="true"/>
    <col min="2822" max="2822" width="12.875" style="129" customWidth="true"/>
    <col min="2823" max="2823" width="10.875" style="129" customWidth="true"/>
    <col min="2824" max="2824" width="13.75" style="129" customWidth="true"/>
    <col min="2825" max="3072" width="9" style="129"/>
    <col min="3073" max="3073" width="42.625" style="129" customWidth="true"/>
    <col min="3074" max="3074" width="12" style="129" customWidth="true"/>
    <col min="3075" max="3075" width="10.5" style="129" customWidth="true"/>
    <col min="3076" max="3076" width="13.875" style="129" customWidth="true"/>
    <col min="3077" max="3077" width="50.625" style="129" customWidth="true"/>
    <col min="3078" max="3078" width="12.875" style="129" customWidth="true"/>
    <col min="3079" max="3079" width="10.875" style="129" customWidth="true"/>
    <col min="3080" max="3080" width="13.75" style="129" customWidth="true"/>
    <col min="3081" max="3328" width="9" style="129"/>
    <col min="3329" max="3329" width="42.625" style="129" customWidth="true"/>
    <col min="3330" max="3330" width="12" style="129" customWidth="true"/>
    <col min="3331" max="3331" width="10.5" style="129" customWidth="true"/>
    <col min="3332" max="3332" width="13.875" style="129" customWidth="true"/>
    <col min="3333" max="3333" width="50.625" style="129" customWidth="true"/>
    <col min="3334" max="3334" width="12.875" style="129" customWidth="true"/>
    <col min="3335" max="3335" width="10.875" style="129" customWidth="true"/>
    <col min="3336" max="3336" width="13.75" style="129" customWidth="true"/>
    <col min="3337" max="3584" width="9" style="129"/>
    <col min="3585" max="3585" width="42.625" style="129" customWidth="true"/>
    <col min="3586" max="3586" width="12" style="129" customWidth="true"/>
    <col min="3587" max="3587" width="10.5" style="129" customWidth="true"/>
    <col min="3588" max="3588" width="13.875" style="129" customWidth="true"/>
    <col min="3589" max="3589" width="50.625" style="129" customWidth="true"/>
    <col min="3590" max="3590" width="12.875" style="129" customWidth="true"/>
    <col min="3591" max="3591" width="10.875" style="129" customWidth="true"/>
    <col min="3592" max="3592" width="13.75" style="129" customWidth="true"/>
    <col min="3593" max="3840" width="9" style="129"/>
    <col min="3841" max="3841" width="42.625" style="129" customWidth="true"/>
    <col min="3842" max="3842" width="12" style="129" customWidth="true"/>
    <col min="3843" max="3843" width="10.5" style="129" customWidth="true"/>
    <col min="3844" max="3844" width="13.875" style="129" customWidth="true"/>
    <col min="3845" max="3845" width="50.625" style="129" customWidth="true"/>
    <col min="3846" max="3846" width="12.875" style="129" customWidth="true"/>
    <col min="3847" max="3847" width="10.875" style="129" customWidth="true"/>
    <col min="3848" max="3848" width="13.75" style="129" customWidth="true"/>
    <col min="3849" max="4096" width="9" style="129"/>
    <col min="4097" max="4097" width="42.625" style="129" customWidth="true"/>
    <col min="4098" max="4098" width="12" style="129" customWidth="true"/>
    <col min="4099" max="4099" width="10.5" style="129" customWidth="true"/>
    <col min="4100" max="4100" width="13.875" style="129" customWidth="true"/>
    <col min="4101" max="4101" width="50.625" style="129" customWidth="true"/>
    <col min="4102" max="4102" width="12.875" style="129" customWidth="true"/>
    <col min="4103" max="4103" width="10.875" style="129" customWidth="true"/>
    <col min="4104" max="4104" width="13.75" style="129" customWidth="true"/>
    <col min="4105" max="4352" width="9" style="129"/>
    <col min="4353" max="4353" width="42.625" style="129" customWidth="true"/>
    <col min="4354" max="4354" width="12" style="129" customWidth="true"/>
    <col min="4355" max="4355" width="10.5" style="129" customWidth="true"/>
    <col min="4356" max="4356" width="13.875" style="129" customWidth="true"/>
    <col min="4357" max="4357" width="50.625" style="129" customWidth="true"/>
    <col min="4358" max="4358" width="12.875" style="129" customWidth="true"/>
    <col min="4359" max="4359" width="10.875" style="129" customWidth="true"/>
    <col min="4360" max="4360" width="13.75" style="129" customWidth="true"/>
    <col min="4361" max="4608" width="9" style="129"/>
    <col min="4609" max="4609" width="42.625" style="129" customWidth="true"/>
    <col min="4610" max="4610" width="12" style="129" customWidth="true"/>
    <col min="4611" max="4611" width="10.5" style="129" customWidth="true"/>
    <col min="4612" max="4612" width="13.875" style="129" customWidth="true"/>
    <col min="4613" max="4613" width="50.625" style="129" customWidth="true"/>
    <col min="4614" max="4614" width="12.875" style="129" customWidth="true"/>
    <col min="4615" max="4615" width="10.875" style="129" customWidth="true"/>
    <col min="4616" max="4616" width="13.75" style="129" customWidth="true"/>
    <col min="4617" max="4864" width="9" style="129"/>
    <col min="4865" max="4865" width="42.625" style="129" customWidth="true"/>
    <col min="4866" max="4866" width="12" style="129" customWidth="true"/>
    <col min="4867" max="4867" width="10.5" style="129" customWidth="true"/>
    <col min="4868" max="4868" width="13.875" style="129" customWidth="true"/>
    <col min="4869" max="4869" width="50.625" style="129" customWidth="true"/>
    <col min="4870" max="4870" width="12.875" style="129" customWidth="true"/>
    <col min="4871" max="4871" width="10.875" style="129" customWidth="true"/>
    <col min="4872" max="4872" width="13.75" style="129" customWidth="true"/>
    <col min="4873" max="5120" width="9" style="129"/>
    <col min="5121" max="5121" width="42.625" style="129" customWidth="true"/>
    <col min="5122" max="5122" width="12" style="129" customWidth="true"/>
    <col min="5123" max="5123" width="10.5" style="129" customWidth="true"/>
    <col min="5124" max="5124" width="13.875" style="129" customWidth="true"/>
    <col min="5125" max="5125" width="50.625" style="129" customWidth="true"/>
    <col min="5126" max="5126" width="12.875" style="129" customWidth="true"/>
    <col min="5127" max="5127" width="10.875" style="129" customWidth="true"/>
    <col min="5128" max="5128" width="13.75" style="129" customWidth="true"/>
    <col min="5129" max="5376" width="9" style="129"/>
    <col min="5377" max="5377" width="42.625" style="129" customWidth="true"/>
    <col min="5378" max="5378" width="12" style="129" customWidth="true"/>
    <col min="5379" max="5379" width="10.5" style="129" customWidth="true"/>
    <col min="5380" max="5380" width="13.875" style="129" customWidth="true"/>
    <col min="5381" max="5381" width="50.625" style="129" customWidth="true"/>
    <col min="5382" max="5382" width="12.875" style="129" customWidth="true"/>
    <col min="5383" max="5383" width="10.875" style="129" customWidth="true"/>
    <col min="5384" max="5384" width="13.75" style="129" customWidth="true"/>
    <col min="5385" max="5632" width="9" style="129"/>
    <col min="5633" max="5633" width="42.625" style="129" customWidth="true"/>
    <col min="5634" max="5634" width="12" style="129" customWidth="true"/>
    <col min="5635" max="5635" width="10.5" style="129" customWidth="true"/>
    <col min="5636" max="5636" width="13.875" style="129" customWidth="true"/>
    <col min="5637" max="5637" width="50.625" style="129" customWidth="true"/>
    <col min="5638" max="5638" width="12.875" style="129" customWidth="true"/>
    <col min="5639" max="5639" width="10.875" style="129" customWidth="true"/>
    <col min="5640" max="5640" width="13.75" style="129" customWidth="true"/>
    <col min="5641" max="5888" width="9" style="129"/>
    <col min="5889" max="5889" width="42.625" style="129" customWidth="true"/>
    <col min="5890" max="5890" width="12" style="129" customWidth="true"/>
    <col min="5891" max="5891" width="10.5" style="129" customWidth="true"/>
    <col min="5892" max="5892" width="13.875" style="129" customWidth="true"/>
    <col min="5893" max="5893" width="50.625" style="129" customWidth="true"/>
    <col min="5894" max="5894" width="12.875" style="129" customWidth="true"/>
    <col min="5895" max="5895" width="10.875" style="129" customWidth="true"/>
    <col min="5896" max="5896" width="13.75" style="129" customWidth="true"/>
    <col min="5897" max="6144" width="9" style="129"/>
    <col min="6145" max="6145" width="42.625" style="129" customWidth="true"/>
    <col min="6146" max="6146" width="12" style="129" customWidth="true"/>
    <col min="6147" max="6147" width="10.5" style="129" customWidth="true"/>
    <col min="6148" max="6148" width="13.875" style="129" customWidth="true"/>
    <col min="6149" max="6149" width="50.625" style="129" customWidth="true"/>
    <col min="6150" max="6150" width="12.875" style="129" customWidth="true"/>
    <col min="6151" max="6151" width="10.875" style="129" customWidth="true"/>
    <col min="6152" max="6152" width="13.75" style="129" customWidth="true"/>
    <col min="6153" max="6400" width="9" style="129"/>
    <col min="6401" max="6401" width="42.625" style="129" customWidth="true"/>
    <col min="6402" max="6402" width="12" style="129" customWidth="true"/>
    <col min="6403" max="6403" width="10.5" style="129" customWidth="true"/>
    <col min="6404" max="6404" width="13.875" style="129" customWidth="true"/>
    <col min="6405" max="6405" width="50.625" style="129" customWidth="true"/>
    <col min="6406" max="6406" width="12.875" style="129" customWidth="true"/>
    <col min="6407" max="6407" width="10.875" style="129" customWidth="true"/>
    <col min="6408" max="6408" width="13.75" style="129" customWidth="true"/>
    <col min="6409" max="6656" width="9" style="129"/>
    <col min="6657" max="6657" width="42.625" style="129" customWidth="true"/>
    <col min="6658" max="6658" width="12" style="129" customWidth="true"/>
    <col min="6659" max="6659" width="10.5" style="129" customWidth="true"/>
    <col min="6660" max="6660" width="13.875" style="129" customWidth="true"/>
    <col min="6661" max="6661" width="50.625" style="129" customWidth="true"/>
    <col min="6662" max="6662" width="12.875" style="129" customWidth="true"/>
    <col min="6663" max="6663" width="10.875" style="129" customWidth="true"/>
    <col min="6664" max="6664" width="13.75" style="129" customWidth="true"/>
    <col min="6665" max="6912" width="9" style="129"/>
    <col min="6913" max="6913" width="42.625" style="129" customWidth="true"/>
    <col min="6914" max="6914" width="12" style="129" customWidth="true"/>
    <col min="6915" max="6915" width="10.5" style="129" customWidth="true"/>
    <col min="6916" max="6916" width="13.875" style="129" customWidth="true"/>
    <col min="6917" max="6917" width="50.625" style="129" customWidth="true"/>
    <col min="6918" max="6918" width="12.875" style="129" customWidth="true"/>
    <col min="6919" max="6919" width="10.875" style="129" customWidth="true"/>
    <col min="6920" max="6920" width="13.75" style="129" customWidth="true"/>
    <col min="6921" max="7168" width="9" style="129"/>
    <col min="7169" max="7169" width="42.625" style="129" customWidth="true"/>
    <col min="7170" max="7170" width="12" style="129" customWidth="true"/>
    <col min="7171" max="7171" width="10.5" style="129" customWidth="true"/>
    <col min="7172" max="7172" width="13.875" style="129" customWidth="true"/>
    <col min="7173" max="7173" width="50.625" style="129" customWidth="true"/>
    <col min="7174" max="7174" width="12.875" style="129" customWidth="true"/>
    <col min="7175" max="7175" width="10.875" style="129" customWidth="true"/>
    <col min="7176" max="7176" width="13.75" style="129" customWidth="true"/>
    <col min="7177" max="7424" width="9" style="129"/>
    <col min="7425" max="7425" width="42.625" style="129" customWidth="true"/>
    <col min="7426" max="7426" width="12" style="129" customWidth="true"/>
    <col min="7427" max="7427" width="10.5" style="129" customWidth="true"/>
    <col min="7428" max="7428" width="13.875" style="129" customWidth="true"/>
    <col min="7429" max="7429" width="50.625" style="129" customWidth="true"/>
    <col min="7430" max="7430" width="12.875" style="129" customWidth="true"/>
    <col min="7431" max="7431" width="10.875" style="129" customWidth="true"/>
    <col min="7432" max="7432" width="13.75" style="129" customWidth="true"/>
    <col min="7433" max="7680" width="9" style="129"/>
    <col min="7681" max="7681" width="42.625" style="129" customWidth="true"/>
    <col min="7682" max="7682" width="12" style="129" customWidth="true"/>
    <col min="7683" max="7683" width="10.5" style="129" customWidth="true"/>
    <col min="7684" max="7684" width="13.875" style="129" customWidth="true"/>
    <col min="7685" max="7685" width="50.625" style="129" customWidth="true"/>
    <col min="7686" max="7686" width="12.875" style="129" customWidth="true"/>
    <col min="7687" max="7687" width="10.875" style="129" customWidth="true"/>
    <col min="7688" max="7688" width="13.75" style="129" customWidth="true"/>
    <col min="7689" max="7936" width="9" style="129"/>
    <col min="7937" max="7937" width="42.625" style="129" customWidth="true"/>
    <col min="7938" max="7938" width="12" style="129" customWidth="true"/>
    <col min="7939" max="7939" width="10.5" style="129" customWidth="true"/>
    <col min="7940" max="7940" width="13.875" style="129" customWidth="true"/>
    <col min="7941" max="7941" width="50.625" style="129" customWidth="true"/>
    <col min="7942" max="7942" width="12.875" style="129" customWidth="true"/>
    <col min="7943" max="7943" width="10.875" style="129" customWidth="true"/>
    <col min="7944" max="7944" width="13.75" style="129" customWidth="true"/>
    <col min="7945" max="8192" width="9" style="129"/>
    <col min="8193" max="8193" width="42.625" style="129" customWidth="true"/>
    <col min="8194" max="8194" width="12" style="129" customWidth="true"/>
    <col min="8195" max="8195" width="10.5" style="129" customWidth="true"/>
    <col min="8196" max="8196" width="13.875" style="129" customWidth="true"/>
    <col min="8197" max="8197" width="50.625" style="129" customWidth="true"/>
    <col min="8198" max="8198" width="12.875" style="129" customWidth="true"/>
    <col min="8199" max="8199" width="10.875" style="129" customWidth="true"/>
    <col min="8200" max="8200" width="13.75" style="129" customWidth="true"/>
    <col min="8201" max="8448" width="9" style="129"/>
    <col min="8449" max="8449" width="42.625" style="129" customWidth="true"/>
    <col min="8450" max="8450" width="12" style="129" customWidth="true"/>
    <col min="8451" max="8451" width="10.5" style="129" customWidth="true"/>
    <col min="8452" max="8452" width="13.875" style="129" customWidth="true"/>
    <col min="8453" max="8453" width="50.625" style="129" customWidth="true"/>
    <col min="8454" max="8454" width="12.875" style="129" customWidth="true"/>
    <col min="8455" max="8455" width="10.875" style="129" customWidth="true"/>
    <col min="8456" max="8456" width="13.75" style="129" customWidth="true"/>
    <col min="8457" max="8704" width="9" style="129"/>
    <col min="8705" max="8705" width="42.625" style="129" customWidth="true"/>
    <col min="8706" max="8706" width="12" style="129" customWidth="true"/>
    <col min="8707" max="8707" width="10.5" style="129" customWidth="true"/>
    <col min="8708" max="8708" width="13.875" style="129" customWidth="true"/>
    <col min="8709" max="8709" width="50.625" style="129" customWidth="true"/>
    <col min="8710" max="8710" width="12.875" style="129" customWidth="true"/>
    <col min="8711" max="8711" width="10.875" style="129" customWidth="true"/>
    <col min="8712" max="8712" width="13.75" style="129" customWidth="true"/>
    <col min="8713" max="8960" width="9" style="129"/>
    <col min="8961" max="8961" width="42.625" style="129" customWidth="true"/>
    <col min="8962" max="8962" width="12" style="129" customWidth="true"/>
    <col min="8963" max="8963" width="10.5" style="129" customWidth="true"/>
    <col min="8964" max="8964" width="13.875" style="129" customWidth="true"/>
    <col min="8965" max="8965" width="50.625" style="129" customWidth="true"/>
    <col min="8966" max="8966" width="12.875" style="129" customWidth="true"/>
    <col min="8967" max="8967" width="10.875" style="129" customWidth="true"/>
    <col min="8968" max="8968" width="13.75" style="129" customWidth="true"/>
    <col min="8969" max="9216" width="9" style="129"/>
    <col min="9217" max="9217" width="42.625" style="129" customWidth="true"/>
    <col min="9218" max="9218" width="12" style="129" customWidth="true"/>
    <col min="9219" max="9219" width="10.5" style="129" customWidth="true"/>
    <col min="9220" max="9220" width="13.875" style="129" customWidth="true"/>
    <col min="9221" max="9221" width="50.625" style="129" customWidth="true"/>
    <col min="9222" max="9222" width="12.875" style="129" customWidth="true"/>
    <col min="9223" max="9223" width="10.875" style="129" customWidth="true"/>
    <col min="9224" max="9224" width="13.75" style="129" customWidth="true"/>
    <col min="9225" max="9472" width="9" style="129"/>
    <col min="9473" max="9473" width="42.625" style="129" customWidth="true"/>
    <col min="9474" max="9474" width="12" style="129" customWidth="true"/>
    <col min="9475" max="9475" width="10.5" style="129" customWidth="true"/>
    <col min="9476" max="9476" width="13.875" style="129" customWidth="true"/>
    <col min="9477" max="9477" width="50.625" style="129" customWidth="true"/>
    <col min="9478" max="9478" width="12.875" style="129" customWidth="true"/>
    <col min="9479" max="9479" width="10.875" style="129" customWidth="true"/>
    <col min="9480" max="9480" width="13.75" style="129" customWidth="true"/>
    <col min="9481" max="9728" width="9" style="129"/>
    <col min="9729" max="9729" width="42.625" style="129" customWidth="true"/>
    <col min="9730" max="9730" width="12" style="129" customWidth="true"/>
    <col min="9731" max="9731" width="10.5" style="129" customWidth="true"/>
    <col min="9732" max="9732" width="13.875" style="129" customWidth="true"/>
    <col min="9733" max="9733" width="50.625" style="129" customWidth="true"/>
    <col min="9734" max="9734" width="12.875" style="129" customWidth="true"/>
    <col min="9735" max="9735" width="10.875" style="129" customWidth="true"/>
    <col min="9736" max="9736" width="13.75" style="129" customWidth="true"/>
    <col min="9737" max="9984" width="9" style="129"/>
    <col min="9985" max="9985" width="42.625" style="129" customWidth="true"/>
    <col min="9986" max="9986" width="12" style="129" customWidth="true"/>
    <col min="9987" max="9987" width="10.5" style="129" customWidth="true"/>
    <col min="9988" max="9988" width="13.875" style="129" customWidth="true"/>
    <col min="9989" max="9989" width="50.625" style="129" customWidth="true"/>
    <col min="9990" max="9990" width="12.875" style="129" customWidth="true"/>
    <col min="9991" max="9991" width="10.875" style="129" customWidth="true"/>
    <col min="9992" max="9992" width="13.75" style="129" customWidth="true"/>
    <col min="9993" max="10240" width="9" style="129"/>
    <col min="10241" max="10241" width="42.625" style="129" customWidth="true"/>
    <col min="10242" max="10242" width="12" style="129" customWidth="true"/>
    <col min="10243" max="10243" width="10.5" style="129" customWidth="true"/>
    <col min="10244" max="10244" width="13.875" style="129" customWidth="true"/>
    <col min="10245" max="10245" width="50.625" style="129" customWidth="true"/>
    <col min="10246" max="10246" width="12.875" style="129" customWidth="true"/>
    <col min="10247" max="10247" width="10.875" style="129" customWidth="true"/>
    <col min="10248" max="10248" width="13.75" style="129" customWidth="true"/>
    <col min="10249" max="10496" width="9" style="129"/>
    <col min="10497" max="10497" width="42.625" style="129" customWidth="true"/>
    <col min="10498" max="10498" width="12" style="129" customWidth="true"/>
    <col min="10499" max="10499" width="10.5" style="129" customWidth="true"/>
    <col min="10500" max="10500" width="13.875" style="129" customWidth="true"/>
    <col min="10501" max="10501" width="50.625" style="129" customWidth="true"/>
    <col min="10502" max="10502" width="12.875" style="129" customWidth="true"/>
    <col min="10503" max="10503" width="10.875" style="129" customWidth="true"/>
    <col min="10504" max="10504" width="13.75" style="129" customWidth="true"/>
    <col min="10505" max="10752" width="9" style="129"/>
    <col min="10753" max="10753" width="42.625" style="129" customWidth="true"/>
    <col min="10754" max="10754" width="12" style="129" customWidth="true"/>
    <col min="10755" max="10755" width="10.5" style="129" customWidth="true"/>
    <col min="10756" max="10756" width="13.875" style="129" customWidth="true"/>
    <col min="10757" max="10757" width="50.625" style="129" customWidth="true"/>
    <col min="10758" max="10758" width="12.875" style="129" customWidth="true"/>
    <col min="10759" max="10759" width="10.875" style="129" customWidth="true"/>
    <col min="10760" max="10760" width="13.75" style="129" customWidth="true"/>
    <col min="10761" max="11008" width="9" style="129"/>
    <col min="11009" max="11009" width="42.625" style="129" customWidth="true"/>
    <col min="11010" max="11010" width="12" style="129" customWidth="true"/>
    <col min="11011" max="11011" width="10.5" style="129" customWidth="true"/>
    <col min="11012" max="11012" width="13.875" style="129" customWidth="true"/>
    <col min="11013" max="11013" width="50.625" style="129" customWidth="true"/>
    <col min="11014" max="11014" width="12.875" style="129" customWidth="true"/>
    <col min="11015" max="11015" width="10.875" style="129" customWidth="true"/>
    <col min="11016" max="11016" width="13.75" style="129" customWidth="true"/>
    <col min="11017" max="11264" width="9" style="129"/>
    <col min="11265" max="11265" width="42.625" style="129" customWidth="true"/>
    <col min="11266" max="11266" width="12" style="129" customWidth="true"/>
    <col min="11267" max="11267" width="10.5" style="129" customWidth="true"/>
    <col min="11268" max="11268" width="13.875" style="129" customWidth="true"/>
    <col min="11269" max="11269" width="50.625" style="129" customWidth="true"/>
    <col min="11270" max="11270" width="12.875" style="129" customWidth="true"/>
    <col min="11271" max="11271" width="10.875" style="129" customWidth="true"/>
    <col min="11272" max="11272" width="13.75" style="129" customWidth="true"/>
    <col min="11273" max="11520" width="9" style="129"/>
    <col min="11521" max="11521" width="42.625" style="129" customWidth="true"/>
    <col min="11522" max="11522" width="12" style="129" customWidth="true"/>
    <col min="11523" max="11523" width="10.5" style="129" customWidth="true"/>
    <col min="11524" max="11524" width="13.875" style="129" customWidth="true"/>
    <col min="11525" max="11525" width="50.625" style="129" customWidth="true"/>
    <col min="11526" max="11526" width="12.875" style="129" customWidth="true"/>
    <col min="11527" max="11527" width="10.875" style="129" customWidth="true"/>
    <col min="11528" max="11528" width="13.75" style="129" customWidth="true"/>
    <col min="11529" max="11776" width="9" style="129"/>
    <col min="11777" max="11777" width="42.625" style="129" customWidth="true"/>
    <col min="11778" max="11778" width="12" style="129" customWidth="true"/>
    <col min="11779" max="11779" width="10.5" style="129" customWidth="true"/>
    <col min="11780" max="11780" width="13.875" style="129" customWidth="true"/>
    <col min="11781" max="11781" width="50.625" style="129" customWidth="true"/>
    <col min="11782" max="11782" width="12.875" style="129" customWidth="true"/>
    <col min="11783" max="11783" width="10.875" style="129" customWidth="true"/>
    <col min="11784" max="11784" width="13.75" style="129" customWidth="true"/>
    <col min="11785" max="12032" width="9" style="129"/>
    <col min="12033" max="12033" width="42.625" style="129" customWidth="true"/>
    <col min="12034" max="12034" width="12" style="129" customWidth="true"/>
    <col min="12035" max="12035" width="10.5" style="129" customWidth="true"/>
    <col min="12036" max="12036" width="13.875" style="129" customWidth="true"/>
    <col min="12037" max="12037" width="50.625" style="129" customWidth="true"/>
    <col min="12038" max="12038" width="12.875" style="129" customWidth="true"/>
    <col min="12039" max="12039" width="10.875" style="129" customWidth="true"/>
    <col min="12040" max="12040" width="13.75" style="129" customWidth="true"/>
    <col min="12041" max="12288" width="9" style="129"/>
    <col min="12289" max="12289" width="42.625" style="129" customWidth="true"/>
    <col min="12290" max="12290" width="12" style="129" customWidth="true"/>
    <col min="12291" max="12291" width="10.5" style="129" customWidth="true"/>
    <col min="12292" max="12292" width="13.875" style="129" customWidth="true"/>
    <col min="12293" max="12293" width="50.625" style="129" customWidth="true"/>
    <col min="12294" max="12294" width="12.875" style="129" customWidth="true"/>
    <col min="12295" max="12295" width="10.875" style="129" customWidth="true"/>
    <col min="12296" max="12296" width="13.75" style="129" customWidth="true"/>
    <col min="12297" max="12544" width="9" style="129"/>
    <col min="12545" max="12545" width="42.625" style="129" customWidth="true"/>
    <col min="12546" max="12546" width="12" style="129" customWidth="true"/>
    <col min="12547" max="12547" width="10.5" style="129" customWidth="true"/>
    <col min="12548" max="12548" width="13.875" style="129" customWidth="true"/>
    <col min="12549" max="12549" width="50.625" style="129" customWidth="true"/>
    <col min="12550" max="12550" width="12.875" style="129" customWidth="true"/>
    <col min="12551" max="12551" width="10.875" style="129" customWidth="true"/>
    <col min="12552" max="12552" width="13.75" style="129" customWidth="true"/>
    <col min="12553" max="12800" width="9" style="129"/>
    <col min="12801" max="12801" width="42.625" style="129" customWidth="true"/>
    <col min="12802" max="12802" width="12" style="129" customWidth="true"/>
    <col min="12803" max="12803" width="10.5" style="129" customWidth="true"/>
    <col min="12804" max="12804" width="13.875" style="129" customWidth="true"/>
    <col min="12805" max="12805" width="50.625" style="129" customWidth="true"/>
    <col min="12806" max="12806" width="12.875" style="129" customWidth="true"/>
    <col min="12807" max="12807" width="10.875" style="129" customWidth="true"/>
    <col min="12808" max="12808" width="13.75" style="129" customWidth="true"/>
    <col min="12809" max="13056" width="9" style="129"/>
    <col min="13057" max="13057" width="42.625" style="129" customWidth="true"/>
    <col min="13058" max="13058" width="12" style="129" customWidth="true"/>
    <col min="13059" max="13059" width="10.5" style="129" customWidth="true"/>
    <col min="13060" max="13060" width="13.875" style="129" customWidth="true"/>
    <col min="13061" max="13061" width="50.625" style="129" customWidth="true"/>
    <col min="13062" max="13062" width="12.875" style="129" customWidth="true"/>
    <col min="13063" max="13063" width="10.875" style="129" customWidth="true"/>
    <col min="13064" max="13064" width="13.75" style="129" customWidth="true"/>
    <col min="13065" max="13312" width="9" style="129"/>
    <col min="13313" max="13313" width="42.625" style="129" customWidth="true"/>
    <col min="13314" max="13314" width="12" style="129" customWidth="true"/>
    <col min="13315" max="13315" width="10.5" style="129" customWidth="true"/>
    <col min="13316" max="13316" width="13.875" style="129" customWidth="true"/>
    <col min="13317" max="13317" width="50.625" style="129" customWidth="true"/>
    <col min="13318" max="13318" width="12.875" style="129" customWidth="true"/>
    <col min="13319" max="13319" width="10.875" style="129" customWidth="true"/>
    <col min="13320" max="13320" width="13.75" style="129" customWidth="true"/>
    <col min="13321" max="13568" width="9" style="129"/>
    <col min="13569" max="13569" width="42.625" style="129" customWidth="true"/>
    <col min="13570" max="13570" width="12" style="129" customWidth="true"/>
    <col min="13571" max="13571" width="10.5" style="129" customWidth="true"/>
    <col min="13572" max="13572" width="13.875" style="129" customWidth="true"/>
    <col min="13573" max="13573" width="50.625" style="129" customWidth="true"/>
    <col min="13574" max="13574" width="12.875" style="129" customWidth="true"/>
    <col min="13575" max="13575" width="10.875" style="129" customWidth="true"/>
    <col min="13576" max="13576" width="13.75" style="129" customWidth="true"/>
    <col min="13577" max="13824" width="9" style="129"/>
    <col min="13825" max="13825" width="42.625" style="129" customWidth="true"/>
    <col min="13826" max="13826" width="12" style="129" customWidth="true"/>
    <col min="13827" max="13827" width="10.5" style="129" customWidth="true"/>
    <col min="13828" max="13828" width="13.875" style="129" customWidth="true"/>
    <col min="13829" max="13829" width="50.625" style="129" customWidth="true"/>
    <col min="13830" max="13830" width="12.875" style="129" customWidth="true"/>
    <col min="13831" max="13831" width="10.875" style="129" customWidth="true"/>
    <col min="13832" max="13832" width="13.75" style="129" customWidth="true"/>
    <col min="13833" max="14080" width="9" style="129"/>
    <col min="14081" max="14081" width="42.625" style="129" customWidth="true"/>
    <col min="14082" max="14082" width="12" style="129" customWidth="true"/>
    <col min="14083" max="14083" width="10.5" style="129" customWidth="true"/>
    <col min="14084" max="14084" width="13.875" style="129" customWidth="true"/>
    <col min="14085" max="14085" width="50.625" style="129" customWidth="true"/>
    <col min="14086" max="14086" width="12.875" style="129" customWidth="true"/>
    <col min="14087" max="14087" width="10.875" style="129" customWidth="true"/>
    <col min="14088" max="14088" width="13.75" style="129" customWidth="true"/>
    <col min="14089" max="14336" width="9" style="129"/>
    <col min="14337" max="14337" width="42.625" style="129" customWidth="true"/>
    <col min="14338" max="14338" width="12" style="129" customWidth="true"/>
    <col min="14339" max="14339" width="10.5" style="129" customWidth="true"/>
    <col min="14340" max="14340" width="13.875" style="129" customWidth="true"/>
    <col min="14341" max="14341" width="50.625" style="129" customWidth="true"/>
    <col min="14342" max="14342" width="12.875" style="129" customWidth="true"/>
    <col min="14343" max="14343" width="10.875" style="129" customWidth="true"/>
    <col min="14344" max="14344" width="13.75" style="129" customWidth="true"/>
    <col min="14345" max="14592" width="9" style="129"/>
    <col min="14593" max="14593" width="42.625" style="129" customWidth="true"/>
    <col min="14594" max="14594" width="12" style="129" customWidth="true"/>
    <col min="14595" max="14595" width="10.5" style="129" customWidth="true"/>
    <col min="14596" max="14596" width="13.875" style="129" customWidth="true"/>
    <col min="14597" max="14597" width="50.625" style="129" customWidth="true"/>
    <col min="14598" max="14598" width="12.875" style="129" customWidth="true"/>
    <col min="14599" max="14599" width="10.875" style="129" customWidth="true"/>
    <col min="14600" max="14600" width="13.75" style="129" customWidth="true"/>
    <col min="14601" max="14848" width="9" style="129"/>
    <col min="14849" max="14849" width="42.625" style="129" customWidth="true"/>
    <col min="14850" max="14850" width="12" style="129" customWidth="true"/>
    <col min="14851" max="14851" width="10.5" style="129" customWidth="true"/>
    <col min="14852" max="14852" width="13.875" style="129" customWidth="true"/>
    <col min="14853" max="14853" width="50.625" style="129" customWidth="true"/>
    <col min="14854" max="14854" width="12.875" style="129" customWidth="true"/>
    <col min="14855" max="14855" width="10.875" style="129" customWidth="true"/>
    <col min="14856" max="14856" width="13.75" style="129" customWidth="true"/>
    <col min="14857" max="15104" width="9" style="129"/>
    <col min="15105" max="15105" width="42.625" style="129" customWidth="true"/>
    <col min="15106" max="15106" width="12" style="129" customWidth="true"/>
    <col min="15107" max="15107" width="10.5" style="129" customWidth="true"/>
    <col min="15108" max="15108" width="13.875" style="129" customWidth="true"/>
    <col min="15109" max="15109" width="50.625" style="129" customWidth="true"/>
    <col min="15110" max="15110" width="12.875" style="129" customWidth="true"/>
    <col min="15111" max="15111" width="10.875" style="129" customWidth="true"/>
    <col min="15112" max="15112" width="13.75" style="129" customWidth="true"/>
    <col min="15113" max="15360" width="9" style="129"/>
    <col min="15361" max="15361" width="42.625" style="129" customWidth="true"/>
    <col min="15362" max="15362" width="12" style="129" customWidth="true"/>
    <col min="15363" max="15363" width="10.5" style="129" customWidth="true"/>
    <col min="15364" max="15364" width="13.875" style="129" customWidth="true"/>
    <col min="15365" max="15365" width="50.625" style="129" customWidth="true"/>
    <col min="15366" max="15366" width="12.875" style="129" customWidth="true"/>
    <col min="15367" max="15367" width="10.875" style="129" customWidth="true"/>
    <col min="15368" max="15368" width="13.75" style="129" customWidth="true"/>
    <col min="15369" max="15616" width="9" style="129"/>
    <col min="15617" max="15617" width="42.625" style="129" customWidth="true"/>
    <col min="15618" max="15618" width="12" style="129" customWidth="true"/>
    <col min="15619" max="15619" width="10.5" style="129" customWidth="true"/>
    <col min="15620" max="15620" width="13.875" style="129" customWidth="true"/>
    <col min="15621" max="15621" width="50.625" style="129" customWidth="true"/>
    <col min="15622" max="15622" width="12.875" style="129" customWidth="true"/>
    <col min="15623" max="15623" width="10.875" style="129" customWidth="true"/>
    <col min="15624" max="15624" width="13.75" style="129" customWidth="true"/>
    <col min="15625" max="15872" width="9" style="129"/>
    <col min="15873" max="15873" width="42.625" style="129" customWidth="true"/>
    <col min="15874" max="15874" width="12" style="129" customWidth="true"/>
    <col min="15875" max="15875" width="10.5" style="129" customWidth="true"/>
    <col min="15876" max="15876" width="13.875" style="129" customWidth="true"/>
    <col min="15877" max="15877" width="50.625" style="129" customWidth="true"/>
    <col min="15878" max="15878" width="12.875" style="129" customWidth="true"/>
    <col min="15879" max="15879" width="10.875" style="129" customWidth="true"/>
    <col min="15880" max="15880" width="13.75" style="129" customWidth="true"/>
    <col min="15881" max="16128" width="9" style="129"/>
    <col min="16129" max="16129" width="42.625" style="129" customWidth="true"/>
    <col min="16130" max="16130" width="12" style="129" customWidth="true"/>
    <col min="16131" max="16131" width="10.5" style="129" customWidth="true"/>
    <col min="16132" max="16132" width="13.875" style="129" customWidth="true"/>
    <col min="16133" max="16133" width="50.625" style="129" customWidth="true"/>
    <col min="16134" max="16134" width="12.875" style="129" customWidth="true"/>
    <col min="16135" max="16135" width="10.875" style="129" customWidth="true"/>
    <col min="16136" max="16136" width="13.75" style="129" customWidth="true"/>
    <col min="16137" max="16384" width="9" style="129"/>
  </cols>
  <sheetData>
    <row r="1" spans="1:8">
      <c r="A1" s="117" t="s">
        <v>1326</v>
      </c>
      <c r="H1" s="137" t="s">
        <v>84</v>
      </c>
    </row>
    <row r="2" ht="18" customHeight="true" spans="1:8">
      <c r="A2" s="95" t="s">
        <v>1327</v>
      </c>
      <c r="B2" s="95"/>
      <c r="C2" s="95"/>
      <c r="D2" s="95"/>
      <c r="E2" s="95"/>
      <c r="F2" s="95"/>
      <c r="G2" s="95"/>
      <c r="H2" s="95"/>
    </row>
    <row r="3" ht="18" customHeight="true" spans="1:8">
      <c r="A3" s="117"/>
      <c r="H3" s="138" t="s">
        <v>2</v>
      </c>
    </row>
    <row r="4" ht="31.5" customHeight="true" spans="1:8">
      <c r="A4" s="118" t="s">
        <v>1328</v>
      </c>
      <c r="B4" s="130"/>
      <c r="C4" s="130"/>
      <c r="D4" s="119"/>
      <c r="E4" s="118" t="s">
        <v>1329</v>
      </c>
      <c r="F4" s="130"/>
      <c r="G4" s="130"/>
      <c r="H4" s="119"/>
    </row>
    <row r="5" ht="35.25" customHeight="true" spans="1:8">
      <c r="A5" s="131" t="s">
        <v>105</v>
      </c>
      <c r="B5" s="132" t="s">
        <v>85</v>
      </c>
      <c r="C5" s="131" t="s">
        <v>86</v>
      </c>
      <c r="D5" s="132" t="s">
        <v>106</v>
      </c>
      <c r="E5" s="131" t="s">
        <v>105</v>
      </c>
      <c r="F5" s="132" t="s">
        <v>85</v>
      </c>
      <c r="G5" s="131" t="s">
        <v>86</v>
      </c>
      <c r="H5" s="132" t="s">
        <v>106</v>
      </c>
    </row>
    <row r="6" ht="20.1" customHeight="true" spans="1:8">
      <c r="A6" s="101" t="s">
        <v>87</v>
      </c>
      <c r="B6" s="104"/>
      <c r="C6" s="104"/>
      <c r="D6" s="104"/>
      <c r="E6" s="101" t="s">
        <v>1330</v>
      </c>
      <c r="F6" s="139">
        <f>SUM(F7:F9)</f>
        <v>22</v>
      </c>
      <c r="G6" s="139">
        <f>SUM(G7:G9)</f>
        <v>60</v>
      </c>
      <c r="H6" s="140">
        <f t="shared" ref="H6:H11" si="0">SUM(G6)/F6*100</f>
        <v>272.727272727273</v>
      </c>
    </row>
    <row r="7" ht="20.1" customHeight="true" spans="1:8">
      <c r="A7" s="101" t="s">
        <v>88</v>
      </c>
      <c r="B7" s="104"/>
      <c r="C7" s="104"/>
      <c r="D7" s="104"/>
      <c r="E7" s="103" t="s">
        <v>1331</v>
      </c>
      <c r="F7" s="104"/>
      <c r="G7" s="104"/>
      <c r="H7" s="140"/>
    </row>
    <row r="8" ht="20.1" customHeight="true" spans="1:8">
      <c r="A8" s="101" t="s">
        <v>89</v>
      </c>
      <c r="B8" s="104"/>
      <c r="C8" s="104"/>
      <c r="D8" s="104"/>
      <c r="E8" s="103" t="s">
        <v>1332</v>
      </c>
      <c r="F8" s="104">
        <v>6</v>
      </c>
      <c r="G8" s="104"/>
      <c r="H8" s="140">
        <f t="shared" si="0"/>
        <v>0</v>
      </c>
    </row>
    <row r="9" ht="20.1" customHeight="true" spans="1:8">
      <c r="A9" s="133" t="s">
        <v>90</v>
      </c>
      <c r="B9" s="104"/>
      <c r="C9" s="104"/>
      <c r="D9" s="104"/>
      <c r="E9" s="105" t="s">
        <v>1333</v>
      </c>
      <c r="F9" s="104">
        <v>16</v>
      </c>
      <c r="G9" s="104">
        <v>60</v>
      </c>
      <c r="H9" s="140">
        <f t="shared" si="0"/>
        <v>375</v>
      </c>
    </row>
    <row r="10" ht="20.1" customHeight="true" spans="1:8">
      <c r="A10" s="101" t="s">
        <v>91</v>
      </c>
      <c r="B10" s="104">
        <v>230</v>
      </c>
      <c r="C10" s="104"/>
      <c r="D10" s="104"/>
      <c r="E10" s="101" t="s">
        <v>1334</v>
      </c>
      <c r="F10" s="122">
        <f>SUM(F11:F13)</f>
        <v>17</v>
      </c>
      <c r="G10" s="122">
        <f>SUM(G11:G13)</f>
        <v>45</v>
      </c>
      <c r="H10" s="140">
        <f t="shared" si="0"/>
        <v>264.705882352941</v>
      </c>
    </row>
    <row r="11" ht="20.1" customHeight="true" spans="1:8">
      <c r="A11" s="101" t="s">
        <v>92</v>
      </c>
      <c r="B11" s="104">
        <v>11</v>
      </c>
      <c r="C11" s="104"/>
      <c r="D11" s="104"/>
      <c r="E11" s="103" t="s">
        <v>1335</v>
      </c>
      <c r="F11" s="104">
        <v>17</v>
      </c>
      <c r="G11" s="104">
        <v>20</v>
      </c>
      <c r="H11" s="140">
        <f t="shared" si="0"/>
        <v>117.647058823529</v>
      </c>
    </row>
    <row r="12" ht="20.1" customHeight="true" spans="1:8">
      <c r="A12" s="101" t="s">
        <v>93</v>
      </c>
      <c r="B12" s="104">
        <v>1713</v>
      </c>
      <c r="C12" s="104">
        <v>6000</v>
      </c>
      <c r="D12" s="134">
        <f>SUM(C12)/B12*100</f>
        <v>350.262697022767</v>
      </c>
      <c r="E12" s="105" t="s">
        <v>1336</v>
      </c>
      <c r="F12" s="104"/>
      <c r="G12" s="104">
        <v>25</v>
      </c>
      <c r="H12" s="140"/>
    </row>
    <row r="13" ht="20.1" customHeight="true" spans="1:8">
      <c r="A13" s="101" t="s">
        <v>94</v>
      </c>
      <c r="B13" s="104"/>
      <c r="C13" s="104"/>
      <c r="D13" s="104"/>
      <c r="E13" s="105" t="s">
        <v>1337</v>
      </c>
      <c r="F13" s="104"/>
      <c r="G13" s="104"/>
      <c r="H13" s="140"/>
    </row>
    <row r="14" ht="20.1" customHeight="true" spans="1:8">
      <c r="A14" s="101" t="s">
        <v>95</v>
      </c>
      <c r="B14" s="104"/>
      <c r="C14" s="104"/>
      <c r="D14" s="104"/>
      <c r="E14" s="101" t="s">
        <v>1338</v>
      </c>
      <c r="F14" s="122">
        <f>SUM(F15:F16)</f>
        <v>0</v>
      </c>
      <c r="G14" s="122">
        <f>SUM(G15:G16)</f>
        <v>0</v>
      </c>
      <c r="H14" s="140"/>
    </row>
    <row r="15" ht="20.1" customHeight="true" spans="1:8">
      <c r="A15" s="101" t="s">
        <v>96</v>
      </c>
      <c r="B15" s="104">
        <v>822</v>
      </c>
      <c r="C15" s="104">
        <v>1000</v>
      </c>
      <c r="D15" s="134">
        <f>SUM(C15)/B15*100</f>
        <v>121.654501216545</v>
      </c>
      <c r="E15" s="101" t="s">
        <v>1339</v>
      </c>
      <c r="F15" s="104"/>
      <c r="G15" s="104"/>
      <c r="H15" s="140"/>
    </row>
    <row r="16" ht="20.1" customHeight="true" spans="1:8">
      <c r="A16" s="101" t="s">
        <v>97</v>
      </c>
      <c r="B16" s="104"/>
      <c r="C16" s="104"/>
      <c r="D16" s="104"/>
      <c r="E16" s="101" t="s">
        <v>1340</v>
      </c>
      <c r="F16" s="104"/>
      <c r="G16" s="104"/>
      <c r="H16" s="140"/>
    </row>
    <row r="17" ht="20.1" customHeight="true" spans="1:8">
      <c r="A17" s="101" t="s">
        <v>98</v>
      </c>
      <c r="B17" s="104"/>
      <c r="C17" s="104"/>
      <c r="D17" s="104"/>
      <c r="E17" s="101" t="s">
        <v>1341</v>
      </c>
      <c r="F17" s="122">
        <f>SUM(F18:F26)</f>
        <v>7780</v>
      </c>
      <c r="G17" s="122">
        <f>SUM(G18:G26)</f>
        <v>17197</v>
      </c>
      <c r="H17" s="140">
        <f t="shared" ref="H17:H21" si="1">SUM(G17)/F17*100</f>
        <v>221.041131105398</v>
      </c>
    </row>
    <row r="18" ht="20.1" customHeight="true" spans="1:8">
      <c r="A18" s="101" t="s">
        <v>99</v>
      </c>
      <c r="B18" s="104"/>
      <c r="C18" s="104"/>
      <c r="D18" s="104"/>
      <c r="E18" s="101" t="s">
        <v>1342</v>
      </c>
      <c r="F18" s="104">
        <v>6674</v>
      </c>
      <c r="G18" s="104">
        <f>9000+6867</f>
        <v>15867</v>
      </c>
      <c r="H18" s="140">
        <f t="shared" si="1"/>
        <v>237.743482169613</v>
      </c>
    </row>
    <row r="19" ht="20.1" customHeight="true" spans="1:8">
      <c r="A19" s="101" t="s">
        <v>100</v>
      </c>
      <c r="B19" s="104">
        <v>137</v>
      </c>
      <c r="C19" s="104">
        <v>260</v>
      </c>
      <c r="D19" s="134">
        <f>SUM(C19)/B19*100</f>
        <v>189.78102189781</v>
      </c>
      <c r="E19" s="101" t="s">
        <v>1343</v>
      </c>
      <c r="F19" s="101"/>
      <c r="G19" s="104"/>
      <c r="H19" s="140"/>
    </row>
    <row r="20" ht="20.1" customHeight="true" spans="1:8">
      <c r="A20" s="101" t="s">
        <v>101</v>
      </c>
      <c r="B20" s="104"/>
      <c r="C20" s="104"/>
      <c r="D20" s="134"/>
      <c r="E20" s="101" t="s">
        <v>1344</v>
      </c>
      <c r="F20" s="104">
        <v>21</v>
      </c>
      <c r="G20" s="104">
        <v>69</v>
      </c>
      <c r="H20" s="140">
        <f t="shared" si="1"/>
        <v>328.571428571429</v>
      </c>
    </row>
    <row r="21" ht="20.1" customHeight="true" spans="1:8">
      <c r="A21" s="101" t="s">
        <v>102</v>
      </c>
      <c r="B21" s="104">
        <v>2</v>
      </c>
      <c r="C21" s="104"/>
      <c r="D21" s="134"/>
      <c r="E21" s="106" t="s">
        <v>1345</v>
      </c>
      <c r="F21" s="104">
        <v>1085</v>
      </c>
      <c r="G21" s="104"/>
      <c r="H21" s="140">
        <f t="shared" si="1"/>
        <v>0</v>
      </c>
    </row>
    <row r="22" ht="20.1" customHeight="true" spans="1:8">
      <c r="A22" s="101" t="s">
        <v>1346</v>
      </c>
      <c r="B22" s="104"/>
      <c r="C22" s="104"/>
      <c r="D22" s="134"/>
      <c r="E22" s="101" t="s">
        <v>1347</v>
      </c>
      <c r="F22" s="104"/>
      <c r="G22" s="104"/>
      <c r="H22" s="140"/>
    </row>
    <row r="23" ht="20.1" customHeight="true" spans="1:8">
      <c r="A23" s="106"/>
      <c r="B23" s="104"/>
      <c r="C23" s="104"/>
      <c r="D23" s="134"/>
      <c r="E23" s="106" t="s">
        <v>1348</v>
      </c>
      <c r="F23" s="104"/>
      <c r="G23" s="104"/>
      <c r="H23" s="140"/>
    </row>
    <row r="24" ht="20.1" customHeight="true" spans="1:8">
      <c r="A24" s="101"/>
      <c r="B24" s="104"/>
      <c r="C24" s="104"/>
      <c r="D24" s="134"/>
      <c r="E24" s="106" t="s">
        <v>1349</v>
      </c>
      <c r="F24" s="104"/>
      <c r="G24" s="104"/>
      <c r="H24" s="140"/>
    </row>
    <row r="25" ht="20.1" customHeight="true" spans="1:8">
      <c r="A25" s="104"/>
      <c r="B25" s="104"/>
      <c r="C25" s="104"/>
      <c r="D25" s="134"/>
      <c r="E25" s="106" t="s">
        <v>1350</v>
      </c>
      <c r="F25" s="135"/>
      <c r="G25" s="135">
        <v>1001</v>
      </c>
      <c r="H25" s="140"/>
    </row>
    <row r="26" ht="20.1" customHeight="true" spans="1:8">
      <c r="A26" s="104"/>
      <c r="B26" s="104"/>
      <c r="C26" s="104"/>
      <c r="D26" s="134"/>
      <c r="E26" s="106" t="s">
        <v>1351</v>
      </c>
      <c r="F26" s="135"/>
      <c r="G26" s="135">
        <v>260</v>
      </c>
      <c r="H26" s="140"/>
    </row>
    <row r="27" ht="20.1" customHeight="true" spans="1:8">
      <c r="A27" s="103"/>
      <c r="B27" s="104"/>
      <c r="C27" s="104"/>
      <c r="D27" s="134"/>
      <c r="E27" s="101" t="s">
        <v>1352</v>
      </c>
      <c r="F27" s="136">
        <f>SUM(F28:F32)</f>
        <v>0</v>
      </c>
      <c r="G27" s="136">
        <f>SUM(G28:G32)</f>
        <v>0</v>
      </c>
      <c r="H27" s="140"/>
    </row>
    <row r="28" ht="20.1" customHeight="true" spans="1:8">
      <c r="A28" s="103"/>
      <c r="B28" s="104"/>
      <c r="C28" s="104"/>
      <c r="D28" s="134"/>
      <c r="E28" s="106" t="s">
        <v>1353</v>
      </c>
      <c r="F28" s="135"/>
      <c r="G28" s="135"/>
      <c r="H28" s="140"/>
    </row>
    <row r="29" ht="20.1" customHeight="true" spans="1:8">
      <c r="A29" s="103"/>
      <c r="B29" s="104"/>
      <c r="C29" s="104"/>
      <c r="D29" s="134"/>
      <c r="E29" s="107" t="s">
        <v>1354</v>
      </c>
      <c r="F29" s="135"/>
      <c r="G29" s="135"/>
      <c r="H29" s="140"/>
    </row>
    <row r="30" ht="20.1" customHeight="true" spans="1:8">
      <c r="A30" s="103"/>
      <c r="B30" s="104"/>
      <c r="C30" s="104"/>
      <c r="D30" s="134"/>
      <c r="E30" s="108" t="s">
        <v>1355</v>
      </c>
      <c r="F30" s="135"/>
      <c r="G30" s="135"/>
      <c r="H30" s="140"/>
    </row>
    <row r="31" ht="20.1" customHeight="true" spans="1:8">
      <c r="A31" s="103"/>
      <c r="B31" s="104"/>
      <c r="C31" s="104"/>
      <c r="D31" s="134"/>
      <c r="E31" s="109" t="s">
        <v>1356</v>
      </c>
      <c r="F31" s="135"/>
      <c r="G31" s="135"/>
      <c r="H31" s="140"/>
    </row>
    <row r="32" ht="20.1" customHeight="true" spans="1:8">
      <c r="A32" s="103"/>
      <c r="B32" s="104"/>
      <c r="C32" s="104"/>
      <c r="D32" s="134"/>
      <c r="E32" s="109" t="s">
        <v>1357</v>
      </c>
      <c r="F32" s="135"/>
      <c r="G32" s="135"/>
      <c r="H32" s="140"/>
    </row>
    <row r="33" ht="20.1" customHeight="true" spans="1:8">
      <c r="A33" s="103"/>
      <c r="B33" s="104"/>
      <c r="C33" s="104"/>
      <c r="D33" s="134"/>
      <c r="E33" s="103" t="s">
        <v>1358</v>
      </c>
      <c r="F33" s="136">
        <f>SUM(F34:F43)</f>
        <v>0</v>
      </c>
      <c r="G33" s="136">
        <f>SUM(G34:G43)</f>
        <v>0</v>
      </c>
      <c r="H33" s="140"/>
    </row>
    <row r="34" ht="20.1" customHeight="true" spans="1:8">
      <c r="A34" s="103"/>
      <c r="B34" s="104"/>
      <c r="C34" s="104"/>
      <c r="D34" s="134"/>
      <c r="E34" s="108" t="s">
        <v>1359</v>
      </c>
      <c r="F34" s="135"/>
      <c r="G34" s="135"/>
      <c r="H34" s="140"/>
    </row>
    <row r="35" ht="20.1" customHeight="true" spans="1:8">
      <c r="A35" s="103"/>
      <c r="B35" s="104"/>
      <c r="C35" s="104"/>
      <c r="D35" s="134"/>
      <c r="E35" s="108" t="s">
        <v>1360</v>
      </c>
      <c r="F35" s="135"/>
      <c r="G35" s="135"/>
      <c r="H35" s="140"/>
    </row>
    <row r="36" ht="20.1" customHeight="true" spans="1:8">
      <c r="A36" s="103"/>
      <c r="B36" s="104"/>
      <c r="C36" s="104"/>
      <c r="D36" s="134"/>
      <c r="E36" s="108" t="s">
        <v>1361</v>
      </c>
      <c r="F36" s="135"/>
      <c r="G36" s="135"/>
      <c r="H36" s="140"/>
    </row>
    <row r="37" s="116" customFormat="true" ht="20.1" customHeight="true" spans="1:8">
      <c r="A37" s="103"/>
      <c r="B37" s="104"/>
      <c r="C37" s="104"/>
      <c r="D37" s="134"/>
      <c r="E37" s="107" t="s">
        <v>1362</v>
      </c>
      <c r="F37" s="135"/>
      <c r="G37" s="135"/>
      <c r="H37" s="140"/>
    </row>
    <row r="38" ht="20.1" customHeight="true" spans="1:8">
      <c r="A38" s="103"/>
      <c r="B38" s="104"/>
      <c r="C38" s="104"/>
      <c r="D38" s="134"/>
      <c r="E38" s="107" t="s">
        <v>1363</v>
      </c>
      <c r="F38" s="135"/>
      <c r="G38" s="135"/>
      <c r="H38" s="140"/>
    </row>
    <row r="39" ht="20.1" customHeight="true" spans="1:8">
      <c r="A39" s="101"/>
      <c r="B39" s="104"/>
      <c r="C39" s="104"/>
      <c r="D39" s="134"/>
      <c r="E39" s="107" t="s">
        <v>1364</v>
      </c>
      <c r="F39" s="135"/>
      <c r="G39" s="135"/>
      <c r="H39" s="140"/>
    </row>
    <row r="40" ht="20.1" customHeight="true" spans="1:8">
      <c r="A40" s="101"/>
      <c r="B40" s="104"/>
      <c r="C40" s="104"/>
      <c r="D40" s="134"/>
      <c r="E40" s="108" t="s">
        <v>1365</v>
      </c>
      <c r="F40" s="135"/>
      <c r="G40" s="135"/>
      <c r="H40" s="140"/>
    </row>
    <row r="41" ht="20.1" customHeight="true" spans="1:8">
      <c r="A41" s="101"/>
      <c r="B41" s="104"/>
      <c r="C41" s="104"/>
      <c r="D41" s="134"/>
      <c r="E41" s="108" t="s">
        <v>1366</v>
      </c>
      <c r="F41" s="135"/>
      <c r="G41" s="135"/>
      <c r="H41" s="140"/>
    </row>
    <row r="42" ht="20.1" customHeight="true" spans="1:8">
      <c r="A42" s="101"/>
      <c r="B42" s="135"/>
      <c r="C42" s="135"/>
      <c r="D42" s="134"/>
      <c r="E42" s="108" t="s">
        <v>1367</v>
      </c>
      <c r="F42" s="135"/>
      <c r="G42" s="135"/>
      <c r="H42" s="140"/>
    </row>
    <row r="43" ht="20.1" customHeight="true" spans="1:8">
      <c r="A43" s="101"/>
      <c r="B43" s="135"/>
      <c r="C43" s="135"/>
      <c r="D43" s="134"/>
      <c r="E43" s="108" t="s">
        <v>1368</v>
      </c>
      <c r="F43" s="135"/>
      <c r="G43" s="135"/>
      <c r="H43" s="140"/>
    </row>
    <row r="44" ht="20.1" customHeight="true" spans="1:8">
      <c r="A44" s="101"/>
      <c r="B44" s="135"/>
      <c r="C44" s="135"/>
      <c r="D44" s="134"/>
      <c r="E44" s="103" t="s">
        <v>1369</v>
      </c>
      <c r="F44" s="136">
        <f>F45</f>
        <v>0</v>
      </c>
      <c r="G44" s="136">
        <f>G45</f>
        <v>0</v>
      </c>
      <c r="H44" s="140"/>
    </row>
    <row r="45" ht="20.1" customHeight="true" spans="1:8">
      <c r="A45" s="101"/>
      <c r="B45" s="135"/>
      <c r="C45" s="135"/>
      <c r="D45" s="134"/>
      <c r="E45" s="107" t="s">
        <v>1370</v>
      </c>
      <c r="F45" s="135"/>
      <c r="G45" s="135"/>
      <c r="H45" s="140"/>
    </row>
    <row r="46" ht="20.1" customHeight="true" spans="1:8">
      <c r="A46" s="101"/>
      <c r="B46" s="135"/>
      <c r="C46" s="135"/>
      <c r="D46" s="134"/>
      <c r="E46" s="103" t="s">
        <v>1371</v>
      </c>
      <c r="F46" s="136">
        <f>SUM(F47:F49)</f>
        <v>256</v>
      </c>
      <c r="G46" s="136">
        <f>SUM(G47:G49)</f>
        <v>656</v>
      </c>
      <c r="H46" s="140">
        <f t="shared" ref="H46:H50" si="2">SUM(G46)/F46*100</f>
        <v>256.25</v>
      </c>
    </row>
    <row r="47" ht="20.1" customHeight="true" spans="1:8">
      <c r="A47" s="111"/>
      <c r="B47" s="135"/>
      <c r="C47" s="135"/>
      <c r="D47" s="134"/>
      <c r="E47" s="107" t="s">
        <v>1372</v>
      </c>
      <c r="F47" s="135"/>
      <c r="G47" s="135"/>
      <c r="H47" s="140"/>
    </row>
    <row r="48" ht="20.1" customHeight="true" spans="1:8">
      <c r="A48" s="111"/>
      <c r="B48" s="135"/>
      <c r="C48" s="135"/>
      <c r="D48" s="134"/>
      <c r="E48" s="107" t="s">
        <v>1373</v>
      </c>
      <c r="F48" s="135"/>
      <c r="G48" s="135"/>
      <c r="H48" s="140"/>
    </row>
    <row r="49" ht="20.1" customHeight="true" spans="1:8">
      <c r="A49" s="111"/>
      <c r="B49" s="135"/>
      <c r="C49" s="135"/>
      <c r="D49" s="134"/>
      <c r="E49" s="108" t="s">
        <v>1374</v>
      </c>
      <c r="F49" s="107">
        <v>256</v>
      </c>
      <c r="G49" s="135">
        <v>656</v>
      </c>
      <c r="H49" s="140">
        <f t="shared" si="2"/>
        <v>256.25</v>
      </c>
    </row>
    <row r="50" ht="20.1" customHeight="true" spans="1:8">
      <c r="A50" s="111"/>
      <c r="B50" s="135"/>
      <c r="C50" s="135"/>
      <c r="D50" s="134"/>
      <c r="E50" s="103" t="s">
        <v>1375</v>
      </c>
      <c r="F50" s="136">
        <v>146</v>
      </c>
      <c r="G50" s="136"/>
      <c r="H50" s="140">
        <f t="shared" si="2"/>
        <v>0</v>
      </c>
    </row>
    <row r="51" ht="20.1" customHeight="true" spans="1:8">
      <c r="A51" s="111"/>
      <c r="B51" s="135"/>
      <c r="C51" s="135"/>
      <c r="D51" s="134"/>
      <c r="E51" s="103" t="s">
        <v>1376</v>
      </c>
      <c r="F51" s="136"/>
      <c r="G51" s="136"/>
      <c r="H51" s="140"/>
    </row>
    <row r="52" ht="20.1" customHeight="true" spans="1:8">
      <c r="A52" s="111"/>
      <c r="B52" s="135"/>
      <c r="C52" s="135"/>
      <c r="D52" s="134"/>
      <c r="E52" s="103"/>
      <c r="F52" s="103"/>
      <c r="G52" s="135"/>
      <c r="H52" s="140"/>
    </row>
    <row r="53" ht="20.1" customHeight="true" spans="1:8">
      <c r="A53" s="111"/>
      <c r="B53" s="135"/>
      <c r="C53" s="135"/>
      <c r="D53" s="134"/>
      <c r="E53" s="103"/>
      <c r="F53" s="107"/>
      <c r="G53" s="135"/>
      <c r="H53" s="140"/>
    </row>
    <row r="54" ht="20.1" customHeight="true" spans="1:8">
      <c r="A54" s="111"/>
      <c r="B54" s="135"/>
      <c r="C54" s="135"/>
      <c r="D54" s="134"/>
      <c r="E54" s="103"/>
      <c r="F54" s="135"/>
      <c r="G54" s="135"/>
      <c r="H54" s="140"/>
    </row>
    <row r="55" ht="20.1" customHeight="true" spans="1:8">
      <c r="A55" s="111"/>
      <c r="B55" s="135"/>
      <c r="C55" s="135"/>
      <c r="D55" s="134"/>
      <c r="E55" s="103"/>
      <c r="F55" s="135"/>
      <c r="G55" s="135"/>
      <c r="H55" s="140"/>
    </row>
    <row r="56" ht="20.1" customHeight="true" spans="1:8">
      <c r="A56" s="111"/>
      <c r="B56" s="135"/>
      <c r="C56" s="135"/>
      <c r="D56" s="134"/>
      <c r="E56" s="103"/>
      <c r="F56" s="135"/>
      <c r="G56" s="135"/>
      <c r="H56" s="140"/>
    </row>
    <row r="57" ht="20.1" customHeight="true" spans="1:8">
      <c r="A57" s="111"/>
      <c r="B57" s="135"/>
      <c r="C57" s="135"/>
      <c r="D57" s="134"/>
      <c r="E57" s="103"/>
      <c r="F57" s="135"/>
      <c r="G57" s="135"/>
      <c r="H57" s="140"/>
    </row>
    <row r="58" ht="20.1" customHeight="true" spans="1:8">
      <c r="A58" s="111"/>
      <c r="B58" s="135"/>
      <c r="C58" s="135"/>
      <c r="D58" s="134"/>
      <c r="E58" s="103"/>
      <c r="F58" s="135"/>
      <c r="G58" s="135"/>
      <c r="H58" s="140"/>
    </row>
    <row r="59" ht="20.1" customHeight="true" spans="1:8">
      <c r="A59" s="111"/>
      <c r="B59" s="135"/>
      <c r="C59" s="135"/>
      <c r="D59" s="134"/>
      <c r="E59" s="103"/>
      <c r="F59" s="135"/>
      <c r="G59" s="135"/>
      <c r="H59" s="140"/>
    </row>
    <row r="60" ht="20.1" customHeight="true" spans="1:8">
      <c r="A60" s="111"/>
      <c r="B60" s="135"/>
      <c r="C60" s="135"/>
      <c r="D60" s="134"/>
      <c r="E60" s="111"/>
      <c r="F60" s="135"/>
      <c r="G60" s="135"/>
      <c r="H60" s="140"/>
    </row>
    <row r="61" ht="20.1" customHeight="true" spans="1:8">
      <c r="A61" s="111" t="s">
        <v>45</v>
      </c>
      <c r="B61" s="136">
        <f>SUM(B6:B22)</f>
        <v>2915</v>
      </c>
      <c r="C61" s="136">
        <f>SUM(C6:C22)</f>
        <v>7260</v>
      </c>
      <c r="D61" s="134">
        <f>SUM(C61)/B61*100</f>
        <v>249.056603773585</v>
      </c>
      <c r="E61" s="111" t="s">
        <v>1148</v>
      </c>
      <c r="F61" s="136">
        <f>F6+F10+F14+F17+F27+F33+F44+F46+F50+F51</f>
        <v>8221</v>
      </c>
      <c r="G61" s="136">
        <f>G6+G10+G14+G17+G27+G33+G44+G46+G50+G51</f>
        <v>17958</v>
      </c>
      <c r="H61" s="140">
        <f>SUM(G61)/F61*100</f>
        <v>218.440579004987</v>
      </c>
    </row>
    <row r="62" ht="20.1" customHeight="true" spans="1:8">
      <c r="A62" s="124" t="s">
        <v>1155</v>
      </c>
      <c r="B62" s="136">
        <f>B63+B66+B67+B69+B70</f>
        <v>0</v>
      </c>
      <c r="C62" s="136">
        <f>C63+C66+C67+C69+C70</f>
        <v>10698</v>
      </c>
      <c r="D62" s="134"/>
      <c r="E62" s="124" t="s">
        <v>1156</v>
      </c>
      <c r="F62" s="136">
        <f>F63+F66+F67+F68+F69</f>
        <v>0</v>
      </c>
      <c r="G62" s="136">
        <f>G63+G66+G67+G68+G69</f>
        <v>0</v>
      </c>
      <c r="H62" s="140"/>
    </row>
    <row r="63" ht="20.1" customHeight="true" spans="1:8">
      <c r="A63" s="104" t="s">
        <v>1377</v>
      </c>
      <c r="B63" s="136">
        <f t="shared" ref="B63:G63" si="3">SUM(B64:B65)</f>
        <v>0</v>
      </c>
      <c r="C63" s="136">
        <f t="shared" si="3"/>
        <v>175</v>
      </c>
      <c r="D63" s="134"/>
      <c r="E63" s="104" t="s">
        <v>1378</v>
      </c>
      <c r="F63" s="136">
        <f t="shared" si="3"/>
        <v>0</v>
      </c>
      <c r="G63" s="136">
        <f t="shared" si="3"/>
        <v>0</v>
      </c>
      <c r="H63" s="140"/>
    </row>
    <row r="64" ht="20.1" customHeight="true" spans="1:8">
      <c r="A64" s="104" t="s">
        <v>1379</v>
      </c>
      <c r="B64" s="135"/>
      <c r="C64" s="135">
        <v>175</v>
      </c>
      <c r="D64" s="134"/>
      <c r="E64" s="104" t="s">
        <v>1380</v>
      </c>
      <c r="F64" s="135"/>
      <c r="G64" s="135"/>
      <c r="H64" s="140"/>
    </row>
    <row r="65" ht="20.1" customHeight="true" spans="1:8">
      <c r="A65" s="104" t="s">
        <v>1381</v>
      </c>
      <c r="B65" s="135"/>
      <c r="C65" s="135"/>
      <c r="D65" s="134"/>
      <c r="E65" s="104" t="s">
        <v>1382</v>
      </c>
      <c r="F65" s="135"/>
      <c r="G65" s="135"/>
      <c r="H65" s="140"/>
    </row>
    <row r="66" ht="20.1" customHeight="true" spans="1:8">
      <c r="A66" s="104" t="s">
        <v>1225</v>
      </c>
      <c r="B66" s="135"/>
      <c r="C66" s="135">
        <v>1523</v>
      </c>
      <c r="D66" s="134"/>
      <c r="E66" s="104" t="s">
        <v>1383</v>
      </c>
      <c r="F66" s="135"/>
      <c r="G66" s="135"/>
      <c r="H66" s="140"/>
    </row>
    <row r="67" ht="20.1" customHeight="true" spans="1:8">
      <c r="A67" s="104" t="s">
        <v>1226</v>
      </c>
      <c r="B67" s="135"/>
      <c r="C67" s="135"/>
      <c r="D67" s="134"/>
      <c r="E67" s="104" t="s">
        <v>1384</v>
      </c>
      <c r="F67" s="135"/>
      <c r="G67" s="135"/>
      <c r="H67" s="140"/>
    </row>
    <row r="68" ht="20.1" customHeight="true" spans="1:8">
      <c r="A68" s="104" t="s">
        <v>1385</v>
      </c>
      <c r="B68" s="135"/>
      <c r="C68" s="135"/>
      <c r="D68" s="134"/>
      <c r="E68" s="54" t="s">
        <v>1386</v>
      </c>
      <c r="F68" s="135"/>
      <c r="G68" s="135"/>
      <c r="H68" s="140"/>
    </row>
    <row r="69" ht="20.1" customHeight="true" spans="1:8">
      <c r="A69" s="54" t="s">
        <v>1387</v>
      </c>
      <c r="B69" s="135"/>
      <c r="C69" s="135">
        <v>9000</v>
      </c>
      <c r="D69" s="134"/>
      <c r="E69" s="54" t="s">
        <v>1388</v>
      </c>
      <c r="F69" s="135"/>
      <c r="G69" s="135"/>
      <c r="H69" s="140"/>
    </row>
    <row r="70" ht="20.1" customHeight="true" spans="1:8">
      <c r="A70" s="54" t="s">
        <v>1389</v>
      </c>
      <c r="B70" s="135"/>
      <c r="C70" s="135"/>
      <c r="D70" s="134"/>
      <c r="E70" s="54"/>
      <c r="F70" s="135"/>
      <c r="G70" s="135"/>
      <c r="H70" s="140"/>
    </row>
    <row r="71" ht="20.1" customHeight="true" spans="1:8">
      <c r="A71" s="54"/>
      <c r="B71" s="135"/>
      <c r="C71" s="135"/>
      <c r="D71" s="134"/>
      <c r="E71" s="54"/>
      <c r="F71" s="135"/>
      <c r="G71" s="135"/>
      <c r="H71" s="140"/>
    </row>
    <row r="72" ht="20.1" customHeight="true" spans="1:8">
      <c r="A72" s="111" t="s">
        <v>1241</v>
      </c>
      <c r="B72" s="136">
        <f t="shared" ref="B72:G72" si="4">B61+B62</f>
        <v>2915</v>
      </c>
      <c r="C72" s="136">
        <f t="shared" si="4"/>
        <v>17958</v>
      </c>
      <c r="D72" s="134">
        <f>SUM(C72)/B72*100</f>
        <v>616.054888507719</v>
      </c>
      <c r="E72" s="111" t="s">
        <v>1242</v>
      </c>
      <c r="F72" s="136">
        <f t="shared" si="4"/>
        <v>8221</v>
      </c>
      <c r="G72" s="136">
        <f t="shared" si="4"/>
        <v>17958</v>
      </c>
      <c r="H72" s="140">
        <f>SUM(G72)/F72*100</f>
        <v>218.440579004987</v>
      </c>
    </row>
    <row r="73" ht="20.1" customHeight="true"/>
  </sheetData>
  <mergeCells count="3">
    <mergeCell ref="A2:H2"/>
    <mergeCell ref="A4:D4"/>
    <mergeCell ref="E4:H4"/>
  </mergeCells>
  <printOptions horizontalCentered="true"/>
  <pageMargins left="0.46875" right="0.46875" top="0.388888888888889" bottom="0.279166666666667" header="0.11875" footer="0.11875"/>
  <pageSetup paperSize="9" scale="6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7"/>
  <sheetViews>
    <sheetView showGridLines="0" showZeros="0" tabSelected="1" zoomScale="70" zoomScaleNormal="70" workbookViewId="0">
      <pane ySplit="5" topLeftCell="A185" activePane="bottomLeft" state="frozen"/>
      <selection/>
      <selection pane="bottomLeft" activeCell="J206" sqref="J206"/>
    </sheetView>
  </sheetViews>
  <sheetFormatPr defaultColWidth="9" defaultRowHeight="15.75" outlineLevelCol="3"/>
  <cols>
    <col min="1" max="1" width="51" style="63" customWidth="true"/>
    <col min="2" max="2" width="13.75" style="63" customWidth="true"/>
    <col min="3" max="3" width="62.25" style="63" customWidth="true"/>
    <col min="4" max="4" width="15.625" style="63" customWidth="true"/>
    <col min="5" max="256" width="9" style="63"/>
    <col min="257" max="257" width="51" style="63" customWidth="true"/>
    <col min="258" max="258" width="13.75" style="63" customWidth="true"/>
    <col min="259" max="259" width="62.25" style="63" customWidth="true"/>
    <col min="260" max="260" width="15.625" style="63" customWidth="true"/>
    <col min="261" max="512" width="9" style="63"/>
    <col min="513" max="513" width="51" style="63" customWidth="true"/>
    <col min="514" max="514" width="13.75" style="63" customWidth="true"/>
    <col min="515" max="515" width="62.25" style="63" customWidth="true"/>
    <col min="516" max="516" width="15.625" style="63" customWidth="true"/>
    <col min="517" max="768" width="9" style="63"/>
    <col min="769" max="769" width="51" style="63" customWidth="true"/>
    <col min="770" max="770" width="13.75" style="63" customWidth="true"/>
    <col min="771" max="771" width="62.25" style="63" customWidth="true"/>
    <col min="772" max="772" width="15.625" style="63" customWidth="true"/>
    <col min="773" max="1024" width="9" style="63"/>
    <col min="1025" max="1025" width="51" style="63" customWidth="true"/>
    <col min="1026" max="1026" width="13.75" style="63" customWidth="true"/>
    <col min="1027" max="1027" width="62.25" style="63" customWidth="true"/>
    <col min="1028" max="1028" width="15.625" style="63" customWidth="true"/>
    <col min="1029" max="1280" width="9" style="63"/>
    <col min="1281" max="1281" width="51" style="63" customWidth="true"/>
    <col min="1282" max="1282" width="13.75" style="63" customWidth="true"/>
    <col min="1283" max="1283" width="62.25" style="63" customWidth="true"/>
    <col min="1284" max="1284" width="15.625" style="63" customWidth="true"/>
    <col min="1285" max="1536" width="9" style="63"/>
    <col min="1537" max="1537" width="51" style="63" customWidth="true"/>
    <col min="1538" max="1538" width="13.75" style="63" customWidth="true"/>
    <col min="1539" max="1539" width="62.25" style="63" customWidth="true"/>
    <col min="1540" max="1540" width="15.625" style="63" customWidth="true"/>
    <col min="1541" max="1792" width="9" style="63"/>
    <col min="1793" max="1793" width="51" style="63" customWidth="true"/>
    <col min="1794" max="1794" width="13.75" style="63" customWidth="true"/>
    <col min="1795" max="1795" width="62.25" style="63" customWidth="true"/>
    <col min="1796" max="1796" width="15.625" style="63" customWidth="true"/>
    <col min="1797" max="2048" width="9" style="63"/>
    <col min="2049" max="2049" width="51" style="63" customWidth="true"/>
    <col min="2050" max="2050" width="13.75" style="63" customWidth="true"/>
    <col min="2051" max="2051" width="62.25" style="63" customWidth="true"/>
    <col min="2052" max="2052" width="15.625" style="63" customWidth="true"/>
    <col min="2053" max="2304" width="9" style="63"/>
    <col min="2305" max="2305" width="51" style="63" customWidth="true"/>
    <col min="2306" max="2306" width="13.75" style="63" customWidth="true"/>
    <col min="2307" max="2307" width="62.25" style="63" customWidth="true"/>
    <col min="2308" max="2308" width="15.625" style="63" customWidth="true"/>
    <col min="2309" max="2560" width="9" style="63"/>
    <col min="2561" max="2561" width="51" style="63" customWidth="true"/>
    <col min="2562" max="2562" width="13.75" style="63" customWidth="true"/>
    <col min="2563" max="2563" width="62.25" style="63" customWidth="true"/>
    <col min="2564" max="2564" width="15.625" style="63" customWidth="true"/>
    <col min="2565" max="2816" width="9" style="63"/>
    <col min="2817" max="2817" width="51" style="63" customWidth="true"/>
    <col min="2818" max="2818" width="13.75" style="63" customWidth="true"/>
    <col min="2819" max="2819" width="62.25" style="63" customWidth="true"/>
    <col min="2820" max="2820" width="15.625" style="63" customWidth="true"/>
    <col min="2821" max="3072" width="9" style="63"/>
    <col min="3073" max="3073" width="51" style="63" customWidth="true"/>
    <col min="3074" max="3074" width="13.75" style="63" customWidth="true"/>
    <col min="3075" max="3075" width="62.25" style="63" customWidth="true"/>
    <col min="3076" max="3076" width="15.625" style="63" customWidth="true"/>
    <col min="3077" max="3328" width="9" style="63"/>
    <col min="3329" max="3329" width="51" style="63" customWidth="true"/>
    <col min="3330" max="3330" width="13.75" style="63" customWidth="true"/>
    <col min="3331" max="3331" width="62.25" style="63" customWidth="true"/>
    <col min="3332" max="3332" width="15.625" style="63" customWidth="true"/>
    <col min="3333" max="3584" width="9" style="63"/>
    <col min="3585" max="3585" width="51" style="63" customWidth="true"/>
    <col min="3586" max="3586" width="13.75" style="63" customWidth="true"/>
    <col min="3587" max="3587" width="62.25" style="63" customWidth="true"/>
    <col min="3588" max="3588" width="15.625" style="63" customWidth="true"/>
    <col min="3589" max="3840" width="9" style="63"/>
    <col min="3841" max="3841" width="51" style="63" customWidth="true"/>
    <col min="3842" max="3842" width="13.75" style="63" customWidth="true"/>
    <col min="3843" max="3843" width="62.25" style="63" customWidth="true"/>
    <col min="3844" max="3844" width="15.625" style="63" customWidth="true"/>
    <col min="3845" max="4096" width="9" style="63"/>
    <col min="4097" max="4097" width="51" style="63" customWidth="true"/>
    <col min="4098" max="4098" width="13.75" style="63" customWidth="true"/>
    <col min="4099" max="4099" width="62.25" style="63" customWidth="true"/>
    <col min="4100" max="4100" width="15.625" style="63" customWidth="true"/>
    <col min="4101" max="4352" width="9" style="63"/>
    <col min="4353" max="4353" width="51" style="63" customWidth="true"/>
    <col min="4354" max="4354" width="13.75" style="63" customWidth="true"/>
    <col min="4355" max="4355" width="62.25" style="63" customWidth="true"/>
    <col min="4356" max="4356" width="15.625" style="63" customWidth="true"/>
    <col min="4357" max="4608" width="9" style="63"/>
    <col min="4609" max="4609" width="51" style="63" customWidth="true"/>
    <col min="4610" max="4610" width="13.75" style="63" customWidth="true"/>
    <col min="4611" max="4611" width="62.25" style="63" customWidth="true"/>
    <col min="4612" max="4612" width="15.625" style="63" customWidth="true"/>
    <col min="4613" max="4864" width="9" style="63"/>
    <col min="4865" max="4865" width="51" style="63" customWidth="true"/>
    <col min="4866" max="4866" width="13.75" style="63" customWidth="true"/>
    <col min="4867" max="4867" width="62.25" style="63" customWidth="true"/>
    <col min="4868" max="4868" width="15.625" style="63" customWidth="true"/>
    <col min="4869" max="5120" width="9" style="63"/>
    <col min="5121" max="5121" width="51" style="63" customWidth="true"/>
    <col min="5122" max="5122" width="13.75" style="63" customWidth="true"/>
    <col min="5123" max="5123" width="62.25" style="63" customWidth="true"/>
    <col min="5124" max="5124" width="15.625" style="63" customWidth="true"/>
    <col min="5125" max="5376" width="9" style="63"/>
    <col min="5377" max="5377" width="51" style="63" customWidth="true"/>
    <col min="5378" max="5378" width="13.75" style="63" customWidth="true"/>
    <col min="5379" max="5379" width="62.25" style="63" customWidth="true"/>
    <col min="5380" max="5380" width="15.625" style="63" customWidth="true"/>
    <col min="5381" max="5632" width="9" style="63"/>
    <col min="5633" max="5633" width="51" style="63" customWidth="true"/>
    <col min="5634" max="5634" width="13.75" style="63" customWidth="true"/>
    <col min="5635" max="5635" width="62.25" style="63" customWidth="true"/>
    <col min="5636" max="5636" width="15.625" style="63" customWidth="true"/>
    <col min="5637" max="5888" width="9" style="63"/>
    <col min="5889" max="5889" width="51" style="63" customWidth="true"/>
    <col min="5890" max="5890" width="13.75" style="63" customWidth="true"/>
    <col min="5891" max="5891" width="62.25" style="63" customWidth="true"/>
    <col min="5892" max="5892" width="15.625" style="63" customWidth="true"/>
    <col min="5893" max="6144" width="9" style="63"/>
    <col min="6145" max="6145" width="51" style="63" customWidth="true"/>
    <col min="6146" max="6146" width="13.75" style="63" customWidth="true"/>
    <col min="6147" max="6147" width="62.25" style="63" customWidth="true"/>
    <col min="6148" max="6148" width="15.625" style="63" customWidth="true"/>
    <col min="6149" max="6400" width="9" style="63"/>
    <col min="6401" max="6401" width="51" style="63" customWidth="true"/>
    <col min="6402" max="6402" width="13.75" style="63" customWidth="true"/>
    <col min="6403" max="6403" width="62.25" style="63" customWidth="true"/>
    <col min="6404" max="6404" width="15.625" style="63" customWidth="true"/>
    <col min="6405" max="6656" width="9" style="63"/>
    <col min="6657" max="6657" width="51" style="63" customWidth="true"/>
    <col min="6658" max="6658" width="13.75" style="63" customWidth="true"/>
    <col min="6659" max="6659" width="62.25" style="63" customWidth="true"/>
    <col min="6660" max="6660" width="15.625" style="63" customWidth="true"/>
    <col min="6661" max="6912" width="9" style="63"/>
    <col min="6913" max="6913" width="51" style="63" customWidth="true"/>
    <col min="6914" max="6914" width="13.75" style="63" customWidth="true"/>
    <col min="6915" max="6915" width="62.25" style="63" customWidth="true"/>
    <col min="6916" max="6916" width="15.625" style="63" customWidth="true"/>
    <col min="6917" max="7168" width="9" style="63"/>
    <col min="7169" max="7169" width="51" style="63" customWidth="true"/>
    <col min="7170" max="7170" width="13.75" style="63" customWidth="true"/>
    <col min="7171" max="7171" width="62.25" style="63" customWidth="true"/>
    <col min="7172" max="7172" width="15.625" style="63" customWidth="true"/>
    <col min="7173" max="7424" width="9" style="63"/>
    <col min="7425" max="7425" width="51" style="63" customWidth="true"/>
    <col min="7426" max="7426" width="13.75" style="63" customWidth="true"/>
    <col min="7427" max="7427" width="62.25" style="63" customWidth="true"/>
    <col min="7428" max="7428" width="15.625" style="63" customWidth="true"/>
    <col min="7429" max="7680" width="9" style="63"/>
    <col min="7681" max="7681" width="51" style="63" customWidth="true"/>
    <col min="7682" max="7682" width="13.75" style="63" customWidth="true"/>
    <col min="7683" max="7683" width="62.25" style="63" customWidth="true"/>
    <col min="7684" max="7684" width="15.625" style="63" customWidth="true"/>
    <col min="7685" max="7936" width="9" style="63"/>
    <col min="7937" max="7937" width="51" style="63" customWidth="true"/>
    <col min="7938" max="7938" width="13.75" style="63" customWidth="true"/>
    <col min="7939" max="7939" width="62.25" style="63" customWidth="true"/>
    <col min="7940" max="7940" width="15.625" style="63" customWidth="true"/>
    <col min="7941" max="8192" width="9" style="63"/>
    <col min="8193" max="8193" width="51" style="63" customWidth="true"/>
    <col min="8194" max="8194" width="13.75" style="63" customWidth="true"/>
    <col min="8195" max="8195" width="62.25" style="63" customWidth="true"/>
    <col min="8196" max="8196" width="15.625" style="63" customWidth="true"/>
    <col min="8197" max="8448" width="9" style="63"/>
    <col min="8449" max="8449" width="51" style="63" customWidth="true"/>
    <col min="8450" max="8450" width="13.75" style="63" customWidth="true"/>
    <col min="8451" max="8451" width="62.25" style="63" customWidth="true"/>
    <col min="8452" max="8452" width="15.625" style="63" customWidth="true"/>
    <col min="8453" max="8704" width="9" style="63"/>
    <col min="8705" max="8705" width="51" style="63" customWidth="true"/>
    <col min="8706" max="8706" width="13.75" style="63" customWidth="true"/>
    <col min="8707" max="8707" width="62.25" style="63" customWidth="true"/>
    <col min="8708" max="8708" width="15.625" style="63" customWidth="true"/>
    <col min="8709" max="8960" width="9" style="63"/>
    <col min="8961" max="8961" width="51" style="63" customWidth="true"/>
    <col min="8962" max="8962" width="13.75" style="63" customWidth="true"/>
    <col min="8963" max="8963" width="62.25" style="63" customWidth="true"/>
    <col min="8964" max="8964" width="15.625" style="63" customWidth="true"/>
    <col min="8965" max="9216" width="9" style="63"/>
    <col min="9217" max="9217" width="51" style="63" customWidth="true"/>
    <col min="9218" max="9218" width="13.75" style="63" customWidth="true"/>
    <col min="9219" max="9219" width="62.25" style="63" customWidth="true"/>
    <col min="9220" max="9220" width="15.625" style="63" customWidth="true"/>
    <col min="9221" max="9472" width="9" style="63"/>
    <col min="9473" max="9473" width="51" style="63" customWidth="true"/>
    <col min="9474" max="9474" width="13.75" style="63" customWidth="true"/>
    <col min="9475" max="9475" width="62.25" style="63" customWidth="true"/>
    <col min="9476" max="9476" width="15.625" style="63" customWidth="true"/>
    <col min="9477" max="9728" width="9" style="63"/>
    <col min="9729" max="9729" width="51" style="63" customWidth="true"/>
    <col min="9730" max="9730" width="13.75" style="63" customWidth="true"/>
    <col min="9731" max="9731" width="62.25" style="63" customWidth="true"/>
    <col min="9732" max="9732" width="15.625" style="63" customWidth="true"/>
    <col min="9733" max="9984" width="9" style="63"/>
    <col min="9985" max="9985" width="51" style="63" customWidth="true"/>
    <col min="9986" max="9986" width="13.75" style="63" customWidth="true"/>
    <col min="9987" max="9987" width="62.25" style="63" customWidth="true"/>
    <col min="9988" max="9988" width="15.625" style="63" customWidth="true"/>
    <col min="9989" max="10240" width="9" style="63"/>
    <col min="10241" max="10241" width="51" style="63" customWidth="true"/>
    <col min="10242" max="10242" width="13.75" style="63" customWidth="true"/>
    <col min="10243" max="10243" width="62.25" style="63" customWidth="true"/>
    <col min="10244" max="10244" width="15.625" style="63" customWidth="true"/>
    <col min="10245" max="10496" width="9" style="63"/>
    <col min="10497" max="10497" width="51" style="63" customWidth="true"/>
    <col min="10498" max="10498" width="13.75" style="63" customWidth="true"/>
    <col min="10499" max="10499" width="62.25" style="63" customWidth="true"/>
    <col min="10500" max="10500" width="15.625" style="63" customWidth="true"/>
    <col min="10501" max="10752" width="9" style="63"/>
    <col min="10753" max="10753" width="51" style="63" customWidth="true"/>
    <col min="10754" max="10754" width="13.75" style="63" customWidth="true"/>
    <col min="10755" max="10755" width="62.25" style="63" customWidth="true"/>
    <col min="10756" max="10756" width="15.625" style="63" customWidth="true"/>
    <col min="10757" max="11008" width="9" style="63"/>
    <col min="11009" max="11009" width="51" style="63" customWidth="true"/>
    <col min="11010" max="11010" width="13.75" style="63" customWidth="true"/>
    <col min="11011" max="11011" width="62.25" style="63" customWidth="true"/>
    <col min="11012" max="11012" width="15.625" style="63" customWidth="true"/>
    <col min="11013" max="11264" width="9" style="63"/>
    <col min="11265" max="11265" width="51" style="63" customWidth="true"/>
    <col min="11266" max="11266" width="13.75" style="63" customWidth="true"/>
    <col min="11267" max="11267" width="62.25" style="63" customWidth="true"/>
    <col min="11268" max="11268" width="15.625" style="63" customWidth="true"/>
    <col min="11269" max="11520" width="9" style="63"/>
    <col min="11521" max="11521" width="51" style="63" customWidth="true"/>
    <col min="11522" max="11522" width="13.75" style="63" customWidth="true"/>
    <col min="11523" max="11523" width="62.25" style="63" customWidth="true"/>
    <col min="11524" max="11524" width="15.625" style="63" customWidth="true"/>
    <col min="11525" max="11776" width="9" style="63"/>
    <col min="11777" max="11777" width="51" style="63" customWidth="true"/>
    <col min="11778" max="11778" width="13.75" style="63" customWidth="true"/>
    <col min="11779" max="11779" width="62.25" style="63" customWidth="true"/>
    <col min="11780" max="11780" width="15.625" style="63" customWidth="true"/>
    <col min="11781" max="12032" width="9" style="63"/>
    <col min="12033" max="12033" width="51" style="63" customWidth="true"/>
    <col min="12034" max="12034" width="13.75" style="63" customWidth="true"/>
    <col min="12035" max="12035" width="62.25" style="63" customWidth="true"/>
    <col min="12036" max="12036" width="15.625" style="63" customWidth="true"/>
    <col min="12037" max="12288" width="9" style="63"/>
    <col min="12289" max="12289" width="51" style="63" customWidth="true"/>
    <col min="12290" max="12290" width="13.75" style="63" customWidth="true"/>
    <col min="12291" max="12291" width="62.25" style="63" customWidth="true"/>
    <col min="12292" max="12292" width="15.625" style="63" customWidth="true"/>
    <col min="12293" max="12544" width="9" style="63"/>
    <col min="12545" max="12545" width="51" style="63" customWidth="true"/>
    <col min="12546" max="12546" width="13.75" style="63" customWidth="true"/>
    <col min="12547" max="12547" width="62.25" style="63" customWidth="true"/>
    <col min="12548" max="12548" width="15.625" style="63" customWidth="true"/>
    <col min="12549" max="12800" width="9" style="63"/>
    <col min="12801" max="12801" width="51" style="63" customWidth="true"/>
    <col min="12802" max="12802" width="13.75" style="63" customWidth="true"/>
    <col min="12803" max="12803" width="62.25" style="63" customWidth="true"/>
    <col min="12804" max="12804" width="15.625" style="63" customWidth="true"/>
    <col min="12805" max="13056" width="9" style="63"/>
    <col min="13057" max="13057" width="51" style="63" customWidth="true"/>
    <col min="13058" max="13058" width="13.75" style="63" customWidth="true"/>
    <col min="13059" max="13059" width="62.25" style="63" customWidth="true"/>
    <col min="13060" max="13060" width="15.625" style="63" customWidth="true"/>
    <col min="13061" max="13312" width="9" style="63"/>
    <col min="13313" max="13313" width="51" style="63" customWidth="true"/>
    <col min="13314" max="13314" width="13.75" style="63" customWidth="true"/>
    <col min="13315" max="13315" width="62.25" style="63" customWidth="true"/>
    <col min="13316" max="13316" width="15.625" style="63" customWidth="true"/>
    <col min="13317" max="13568" width="9" style="63"/>
    <col min="13569" max="13569" width="51" style="63" customWidth="true"/>
    <col min="13570" max="13570" width="13.75" style="63" customWidth="true"/>
    <col min="13571" max="13571" width="62.25" style="63" customWidth="true"/>
    <col min="13572" max="13572" width="15.625" style="63" customWidth="true"/>
    <col min="13573" max="13824" width="9" style="63"/>
    <col min="13825" max="13825" width="51" style="63" customWidth="true"/>
    <col min="13826" max="13826" width="13.75" style="63" customWidth="true"/>
    <col min="13827" max="13827" width="62.25" style="63" customWidth="true"/>
    <col min="13828" max="13828" width="15.625" style="63" customWidth="true"/>
    <col min="13829" max="14080" width="9" style="63"/>
    <col min="14081" max="14081" width="51" style="63" customWidth="true"/>
    <col min="14082" max="14082" width="13.75" style="63" customWidth="true"/>
    <col min="14083" max="14083" width="62.25" style="63" customWidth="true"/>
    <col min="14084" max="14084" width="15.625" style="63" customWidth="true"/>
    <col min="14085" max="14336" width="9" style="63"/>
    <col min="14337" max="14337" width="51" style="63" customWidth="true"/>
    <col min="14338" max="14338" width="13.75" style="63" customWidth="true"/>
    <col min="14339" max="14339" width="62.25" style="63" customWidth="true"/>
    <col min="14340" max="14340" width="15.625" style="63" customWidth="true"/>
    <col min="14341" max="14592" width="9" style="63"/>
    <col min="14593" max="14593" width="51" style="63" customWidth="true"/>
    <col min="14594" max="14594" width="13.75" style="63" customWidth="true"/>
    <col min="14595" max="14595" width="62.25" style="63" customWidth="true"/>
    <col min="14596" max="14596" width="15.625" style="63" customWidth="true"/>
    <col min="14597" max="14848" width="9" style="63"/>
    <col min="14849" max="14849" width="51" style="63" customWidth="true"/>
    <col min="14850" max="14850" width="13.75" style="63" customWidth="true"/>
    <col min="14851" max="14851" width="62.25" style="63" customWidth="true"/>
    <col min="14852" max="14852" width="15.625" style="63" customWidth="true"/>
    <col min="14853" max="15104" width="9" style="63"/>
    <col min="15105" max="15105" width="51" style="63" customWidth="true"/>
    <col min="15106" max="15106" width="13.75" style="63" customWidth="true"/>
    <col min="15107" max="15107" width="62.25" style="63" customWidth="true"/>
    <col min="15108" max="15108" width="15.625" style="63" customWidth="true"/>
    <col min="15109" max="15360" width="9" style="63"/>
    <col min="15361" max="15361" width="51" style="63" customWidth="true"/>
    <col min="15362" max="15362" width="13.75" style="63" customWidth="true"/>
    <col min="15363" max="15363" width="62.25" style="63" customWidth="true"/>
    <col min="15364" max="15364" width="15.625" style="63" customWidth="true"/>
    <col min="15365" max="15616" width="9" style="63"/>
    <col min="15617" max="15617" width="51" style="63" customWidth="true"/>
    <col min="15618" max="15618" width="13.75" style="63" customWidth="true"/>
    <col min="15619" max="15619" width="62.25" style="63" customWidth="true"/>
    <col min="15620" max="15620" width="15.625" style="63" customWidth="true"/>
    <col min="15621" max="15872" width="9" style="63"/>
    <col min="15873" max="15873" width="51" style="63" customWidth="true"/>
    <col min="15874" max="15874" width="13.75" style="63" customWidth="true"/>
    <col min="15875" max="15875" width="62.25" style="63" customWidth="true"/>
    <col min="15876" max="15876" width="15.625" style="63" customWidth="true"/>
    <col min="15877" max="16128" width="9" style="63"/>
    <col min="16129" max="16129" width="51" style="63" customWidth="true"/>
    <col min="16130" max="16130" width="13.75" style="63" customWidth="true"/>
    <col min="16131" max="16131" width="62.25" style="63" customWidth="true"/>
    <col min="16132" max="16132" width="15.625" style="63" customWidth="true"/>
    <col min="16133" max="16384" width="9" style="63"/>
  </cols>
  <sheetData>
    <row r="1" spans="1:1">
      <c r="A1" s="117" t="s">
        <v>1</v>
      </c>
    </row>
    <row r="2" ht="18" customHeight="true" spans="1:4">
      <c r="A2" s="95" t="s">
        <v>1390</v>
      </c>
      <c r="B2" s="95"/>
      <c r="C2" s="95"/>
      <c r="D2" s="95"/>
    </row>
    <row r="3" ht="14.25" customHeight="true" spans="1:4">
      <c r="A3" s="117"/>
      <c r="D3" s="63" t="s">
        <v>2</v>
      </c>
    </row>
    <row r="4" ht="31.5" customHeight="true" spans="1:4">
      <c r="A4" s="118" t="s">
        <v>1328</v>
      </c>
      <c r="B4" s="119"/>
      <c r="C4" s="118" t="s">
        <v>1329</v>
      </c>
      <c r="D4" s="119"/>
    </row>
    <row r="5" ht="19.5" customHeight="true" spans="1:4">
      <c r="A5" s="120" t="s">
        <v>1391</v>
      </c>
      <c r="B5" s="120" t="s">
        <v>86</v>
      </c>
      <c r="C5" s="120" t="s">
        <v>1391</v>
      </c>
      <c r="D5" s="120" t="s">
        <v>86</v>
      </c>
    </row>
    <row r="6" ht="20.1" customHeight="true" spans="1:4">
      <c r="A6" s="101" t="s">
        <v>87</v>
      </c>
      <c r="B6" s="104"/>
      <c r="C6" s="101" t="s">
        <v>1330</v>
      </c>
      <c r="D6" s="121">
        <f>D7+D12+D16</f>
        <v>60</v>
      </c>
    </row>
    <row r="7" ht="20.1" customHeight="true" spans="1:4">
      <c r="A7" s="101" t="s">
        <v>88</v>
      </c>
      <c r="B7" s="104"/>
      <c r="C7" s="103" t="s">
        <v>1331</v>
      </c>
      <c r="D7" s="122">
        <f>SUM(D8:D11)</f>
        <v>60</v>
      </c>
    </row>
    <row r="8" ht="20.1" customHeight="true" spans="1:4">
      <c r="A8" s="101" t="s">
        <v>89</v>
      </c>
      <c r="B8" s="104"/>
      <c r="C8" s="103" t="s">
        <v>1392</v>
      </c>
      <c r="D8" s="104"/>
    </row>
    <row r="9" ht="20.1" customHeight="true" spans="1:4">
      <c r="A9" s="101" t="s">
        <v>90</v>
      </c>
      <c r="B9" s="104"/>
      <c r="C9" s="103" t="s">
        <v>1393</v>
      </c>
      <c r="D9" s="104"/>
    </row>
    <row r="10" ht="20.1" customHeight="true" spans="1:4">
      <c r="A10" s="101" t="s">
        <v>91</v>
      </c>
      <c r="B10" s="104"/>
      <c r="C10" s="105" t="s">
        <v>1394</v>
      </c>
      <c r="D10" s="104"/>
    </row>
    <row r="11" ht="20.1" customHeight="true" spans="1:4">
      <c r="A11" s="101" t="s">
        <v>92</v>
      </c>
      <c r="B11" s="104"/>
      <c r="C11" s="103" t="s">
        <v>1395</v>
      </c>
      <c r="D11" s="104">
        <v>60</v>
      </c>
    </row>
    <row r="12" ht="20.1" customHeight="true" spans="1:4">
      <c r="A12" s="101" t="s">
        <v>93</v>
      </c>
      <c r="B12" s="122">
        <f>SUM(B13:B17)</f>
        <v>6000</v>
      </c>
      <c r="C12" s="103" t="s">
        <v>1332</v>
      </c>
      <c r="D12" s="122">
        <f>SUM(D13:D15)</f>
        <v>0</v>
      </c>
    </row>
    <row r="13" ht="20.1" customHeight="true" spans="1:4">
      <c r="A13" s="104" t="s">
        <v>1396</v>
      </c>
      <c r="B13" s="104">
        <v>6000</v>
      </c>
      <c r="C13" s="105" t="s">
        <v>1397</v>
      </c>
      <c r="D13" s="104"/>
    </row>
    <row r="14" ht="20.1" customHeight="true" spans="1:4">
      <c r="A14" s="104" t="s">
        <v>1398</v>
      </c>
      <c r="B14" s="104"/>
      <c r="C14" s="105" t="s">
        <v>1399</v>
      </c>
      <c r="D14" s="104"/>
    </row>
    <row r="15" ht="20.1" customHeight="true" spans="1:4">
      <c r="A15" s="104" t="s">
        <v>1400</v>
      </c>
      <c r="B15" s="104"/>
      <c r="C15" s="105" t="s">
        <v>1401</v>
      </c>
      <c r="D15" s="104"/>
    </row>
    <row r="16" ht="20.1" customHeight="true" spans="1:4">
      <c r="A16" s="104" t="s">
        <v>1402</v>
      </c>
      <c r="B16" s="104"/>
      <c r="C16" s="105" t="s">
        <v>1333</v>
      </c>
      <c r="D16" s="122">
        <f>SUM(D17:D18)</f>
        <v>0</v>
      </c>
    </row>
    <row r="17" ht="20.1" customHeight="true" spans="1:4">
      <c r="A17" s="104" t="s">
        <v>1403</v>
      </c>
      <c r="B17" s="104"/>
      <c r="C17" s="109" t="s">
        <v>1404</v>
      </c>
      <c r="D17" s="104"/>
    </row>
    <row r="18" ht="20.1" customHeight="true" spans="1:4">
      <c r="A18" s="101" t="s">
        <v>94</v>
      </c>
      <c r="B18" s="104"/>
      <c r="C18" s="109" t="s">
        <v>1405</v>
      </c>
      <c r="D18" s="104"/>
    </row>
    <row r="19" ht="20.1" customHeight="true" spans="1:4">
      <c r="A19" s="101" t="s">
        <v>95</v>
      </c>
      <c r="B19" s="122">
        <f>SUM(B20:B21)</f>
        <v>0</v>
      </c>
      <c r="C19" s="101" t="s">
        <v>1334</v>
      </c>
      <c r="D19" s="102">
        <f>D20+D24+D28</f>
        <v>45</v>
      </c>
    </row>
    <row r="20" ht="20.1" customHeight="true" spans="1:4">
      <c r="A20" s="104" t="s">
        <v>1406</v>
      </c>
      <c r="B20" s="104"/>
      <c r="C20" s="103" t="s">
        <v>1335</v>
      </c>
      <c r="D20" s="122">
        <f>SUM(D21:D23)</f>
        <v>20</v>
      </c>
    </row>
    <row r="21" ht="20.1" customHeight="true" spans="1:4">
      <c r="A21" s="104" t="s">
        <v>1407</v>
      </c>
      <c r="B21" s="104"/>
      <c r="C21" s="103" t="s">
        <v>1408</v>
      </c>
      <c r="D21" s="104"/>
    </row>
    <row r="22" ht="20.1" customHeight="true" spans="1:4">
      <c r="A22" s="101" t="s">
        <v>96</v>
      </c>
      <c r="B22" s="104">
        <v>1000</v>
      </c>
      <c r="C22" s="103" t="s">
        <v>1409</v>
      </c>
      <c r="D22" s="104"/>
    </row>
    <row r="23" ht="20.1" customHeight="true" spans="1:4">
      <c r="A23" s="101" t="s">
        <v>97</v>
      </c>
      <c r="B23" s="104"/>
      <c r="C23" s="103" t="s">
        <v>1410</v>
      </c>
      <c r="D23" s="104">
        <v>20</v>
      </c>
    </row>
    <row r="24" ht="20.1" customHeight="true" spans="1:4">
      <c r="A24" s="101" t="s">
        <v>98</v>
      </c>
      <c r="B24" s="122">
        <f>SUM(B25:B27)</f>
        <v>0</v>
      </c>
      <c r="C24" s="105" t="s">
        <v>1336</v>
      </c>
      <c r="D24" s="122">
        <f>SUM(D25:D27)</f>
        <v>25</v>
      </c>
    </row>
    <row r="25" ht="20.1" customHeight="true" spans="1:4">
      <c r="A25" s="104" t="s">
        <v>1411</v>
      </c>
      <c r="B25" s="104"/>
      <c r="C25" s="103" t="s">
        <v>1408</v>
      </c>
      <c r="D25" s="104"/>
    </row>
    <row r="26" ht="20.1" customHeight="true" spans="1:4">
      <c r="A26" s="104" t="s">
        <v>1412</v>
      </c>
      <c r="B26" s="104"/>
      <c r="C26" s="103" t="s">
        <v>1409</v>
      </c>
      <c r="D26" s="104"/>
    </row>
    <row r="27" ht="20.1" customHeight="true" spans="1:4">
      <c r="A27" s="104" t="s">
        <v>1413</v>
      </c>
      <c r="B27" s="104"/>
      <c r="C27" s="107" t="s">
        <v>1414</v>
      </c>
      <c r="D27" s="104">
        <v>25</v>
      </c>
    </row>
    <row r="28" ht="20.1" customHeight="true" spans="1:4">
      <c r="A28" s="101" t="s">
        <v>99</v>
      </c>
      <c r="B28" s="104"/>
      <c r="C28" s="105" t="s">
        <v>1337</v>
      </c>
      <c r="D28" s="122">
        <f>SUM(D29:D30)</f>
        <v>0</v>
      </c>
    </row>
    <row r="29" ht="20.1" customHeight="true" spans="1:4">
      <c r="A29" s="101" t="s">
        <v>100</v>
      </c>
      <c r="B29" s="104">
        <v>260</v>
      </c>
      <c r="C29" s="109" t="s">
        <v>1409</v>
      </c>
      <c r="D29" s="104"/>
    </row>
    <row r="30" ht="20.1" customHeight="true" spans="1:4">
      <c r="A30" s="101" t="s">
        <v>101</v>
      </c>
      <c r="B30" s="104"/>
      <c r="C30" s="109" t="s">
        <v>1415</v>
      </c>
      <c r="D30" s="104"/>
    </row>
    <row r="31" ht="20.1" customHeight="true" spans="1:4">
      <c r="A31" s="101" t="s">
        <v>102</v>
      </c>
      <c r="B31" s="104"/>
      <c r="C31" s="101" t="s">
        <v>1338</v>
      </c>
      <c r="D31" s="102">
        <f>D32+D33</f>
        <v>0</v>
      </c>
    </row>
    <row r="32" ht="20.1" customHeight="true" spans="1:4">
      <c r="A32" s="104" t="s">
        <v>1346</v>
      </c>
      <c r="B32" s="104"/>
      <c r="C32" s="101" t="s">
        <v>1339</v>
      </c>
      <c r="D32" s="122"/>
    </row>
    <row r="33" ht="20.1" customHeight="true" spans="1:4">
      <c r="A33" s="104"/>
      <c r="B33" s="104"/>
      <c r="C33" s="101" t="s">
        <v>1340</v>
      </c>
      <c r="D33" s="122">
        <f>SUM(D34:D37)</f>
        <v>0</v>
      </c>
    </row>
    <row r="34" ht="20.1" customHeight="true" spans="1:4">
      <c r="A34" s="104"/>
      <c r="B34" s="104"/>
      <c r="C34" s="101" t="s">
        <v>1416</v>
      </c>
      <c r="D34" s="104"/>
    </row>
    <row r="35" ht="20.1" customHeight="true" spans="1:4">
      <c r="A35" s="104"/>
      <c r="B35" s="104"/>
      <c r="C35" s="101" t="s">
        <v>1417</v>
      </c>
      <c r="D35" s="104"/>
    </row>
    <row r="36" ht="20.1" customHeight="true" spans="1:4">
      <c r="A36" s="103"/>
      <c r="B36" s="104"/>
      <c r="C36" s="101" t="s">
        <v>1418</v>
      </c>
      <c r="D36" s="104"/>
    </row>
    <row r="37" ht="20.1" customHeight="true" spans="1:4">
      <c r="A37" s="103"/>
      <c r="B37" s="104"/>
      <c r="C37" s="101" t="s">
        <v>1419</v>
      </c>
      <c r="D37" s="104"/>
    </row>
    <row r="38" ht="20.1" customHeight="true" spans="1:4">
      <c r="A38" s="103"/>
      <c r="B38" s="104"/>
      <c r="C38" s="101" t="s">
        <v>1341</v>
      </c>
      <c r="D38" s="102">
        <f>D39+D52+D56+D57+D63+D67+D71+D76+D82</f>
        <v>17197</v>
      </c>
    </row>
    <row r="39" s="116" customFormat="true" ht="20.1" customHeight="true" spans="1:4">
      <c r="A39" s="103"/>
      <c r="B39" s="104"/>
      <c r="C39" s="101" t="s">
        <v>1342</v>
      </c>
      <c r="D39" s="122">
        <f>SUM(D40:D51)</f>
        <v>15867</v>
      </c>
    </row>
    <row r="40" ht="20.1" customHeight="true" spans="1:4">
      <c r="A40" s="103"/>
      <c r="B40" s="104"/>
      <c r="C40" s="107" t="s">
        <v>1420</v>
      </c>
      <c r="D40" s="104"/>
    </row>
    <row r="41" ht="20.1" customHeight="true" spans="1:4">
      <c r="A41" s="103"/>
      <c r="B41" s="104"/>
      <c r="C41" s="107" t="s">
        <v>1421</v>
      </c>
      <c r="D41" s="104"/>
    </row>
    <row r="42" ht="20.1" customHeight="true" spans="1:4">
      <c r="A42" s="103"/>
      <c r="B42" s="104"/>
      <c r="C42" s="107" t="s">
        <v>1422</v>
      </c>
      <c r="D42" s="104"/>
    </row>
    <row r="43" ht="20.1" customHeight="true" spans="1:4">
      <c r="A43" s="103"/>
      <c r="B43" s="104"/>
      <c r="C43" s="107" t="s">
        <v>1423</v>
      </c>
      <c r="D43" s="104"/>
    </row>
    <row r="44" ht="20.1" customHeight="true" spans="1:4">
      <c r="A44" s="103"/>
      <c r="B44" s="104"/>
      <c r="C44" s="107" t="s">
        <v>1424</v>
      </c>
      <c r="D44" s="104"/>
    </row>
    <row r="45" ht="20.1" customHeight="true" spans="1:4">
      <c r="A45" s="103"/>
      <c r="B45" s="104"/>
      <c r="C45" s="107" t="s">
        <v>1425</v>
      </c>
      <c r="D45" s="104"/>
    </row>
    <row r="46" ht="20.1" customHeight="true" spans="1:4">
      <c r="A46" s="103"/>
      <c r="B46" s="104"/>
      <c r="C46" s="107" t="s">
        <v>1426</v>
      </c>
      <c r="D46" s="104"/>
    </row>
    <row r="47" ht="20.1" customHeight="true" spans="1:4">
      <c r="A47" s="103"/>
      <c r="B47" s="104"/>
      <c r="C47" s="107" t="s">
        <v>1427</v>
      </c>
      <c r="D47" s="104"/>
    </row>
    <row r="48" ht="20.1" customHeight="true" spans="1:4">
      <c r="A48" s="101"/>
      <c r="B48" s="104"/>
      <c r="C48" s="107" t="s">
        <v>1428</v>
      </c>
      <c r="D48" s="104"/>
    </row>
    <row r="49" ht="20.1" customHeight="true" spans="1:4">
      <c r="A49" s="101"/>
      <c r="B49" s="104"/>
      <c r="C49" s="123" t="s">
        <v>1429</v>
      </c>
      <c r="D49" s="104"/>
    </row>
    <row r="50" ht="20.1" customHeight="true" spans="1:4">
      <c r="A50" s="101"/>
      <c r="B50" s="104"/>
      <c r="C50" s="123" t="s">
        <v>1430</v>
      </c>
      <c r="D50" s="104"/>
    </row>
    <row r="51" ht="20.1" customHeight="true" spans="1:4">
      <c r="A51" s="101"/>
      <c r="B51" s="104"/>
      <c r="C51" s="107" t="s">
        <v>1431</v>
      </c>
      <c r="D51" s="104">
        <f>9000+6867</f>
        <v>15867</v>
      </c>
    </row>
    <row r="52" ht="20.1" customHeight="true" spans="1:4">
      <c r="A52" s="101"/>
      <c r="B52" s="104"/>
      <c r="C52" s="101" t="s">
        <v>1343</v>
      </c>
      <c r="D52" s="122">
        <f>SUM(D53:D55)</f>
        <v>0</v>
      </c>
    </row>
    <row r="53" ht="20.1" customHeight="true" spans="1:4">
      <c r="A53" s="101"/>
      <c r="B53" s="104"/>
      <c r="C53" s="107" t="s">
        <v>1420</v>
      </c>
      <c r="D53" s="104"/>
    </row>
    <row r="54" ht="20.1" customHeight="true" spans="1:4">
      <c r="A54" s="101"/>
      <c r="B54" s="104"/>
      <c r="C54" s="107" t="s">
        <v>1421</v>
      </c>
      <c r="D54" s="104"/>
    </row>
    <row r="55" ht="20.1" customHeight="true" spans="1:4">
      <c r="A55" s="101"/>
      <c r="B55" s="104"/>
      <c r="C55" s="107" t="s">
        <v>1432</v>
      </c>
      <c r="D55" s="104"/>
    </row>
    <row r="56" ht="20.1" customHeight="true" spans="1:4">
      <c r="A56" s="101"/>
      <c r="B56" s="104"/>
      <c r="C56" s="106" t="s">
        <v>1433</v>
      </c>
      <c r="D56" s="122">
        <v>69</v>
      </c>
    </row>
    <row r="57" ht="20.1" customHeight="true" spans="1:4">
      <c r="A57" s="101"/>
      <c r="B57" s="104"/>
      <c r="C57" s="106" t="s">
        <v>1345</v>
      </c>
      <c r="D57" s="122">
        <f>SUM(D58:D62)</f>
        <v>1001</v>
      </c>
    </row>
    <row r="58" ht="20.1" customHeight="true" spans="1:4">
      <c r="A58" s="101"/>
      <c r="B58" s="104"/>
      <c r="C58" s="107" t="s">
        <v>1434</v>
      </c>
      <c r="D58" s="104"/>
    </row>
    <row r="59" ht="20.1" customHeight="true" spans="1:4">
      <c r="A59" s="101"/>
      <c r="B59" s="124"/>
      <c r="C59" s="107" t="s">
        <v>1435</v>
      </c>
      <c r="D59" s="104"/>
    </row>
    <row r="60" ht="20.1" customHeight="true" spans="1:4">
      <c r="A60" s="101"/>
      <c r="B60" s="104"/>
      <c r="C60" s="107" t="s">
        <v>1436</v>
      </c>
      <c r="D60" s="104"/>
    </row>
    <row r="61" ht="20.1" customHeight="true" spans="1:4">
      <c r="A61" s="101"/>
      <c r="B61" s="104"/>
      <c r="C61" s="107" t="s">
        <v>1437</v>
      </c>
      <c r="D61" s="104"/>
    </row>
    <row r="62" ht="20.1" customHeight="true" spans="1:4">
      <c r="A62" s="101"/>
      <c r="B62" s="104"/>
      <c r="C62" s="107" t="s">
        <v>1438</v>
      </c>
      <c r="D62" s="104">
        <v>1001</v>
      </c>
    </row>
    <row r="63" ht="20.1" customHeight="true" spans="1:4">
      <c r="A63" s="101"/>
      <c r="B63" s="104"/>
      <c r="C63" s="106" t="s">
        <v>1439</v>
      </c>
      <c r="D63" s="122">
        <f>SUM(D64:D66)</f>
        <v>260</v>
      </c>
    </row>
    <row r="64" ht="20.1" customHeight="true" spans="1:4">
      <c r="A64" s="101"/>
      <c r="B64" s="104"/>
      <c r="C64" s="101" t="s">
        <v>1440</v>
      </c>
      <c r="D64" s="104"/>
    </row>
    <row r="65" ht="20.1" customHeight="true" spans="1:4">
      <c r="A65" s="101"/>
      <c r="B65" s="104"/>
      <c r="C65" s="101" t="s">
        <v>1441</v>
      </c>
      <c r="D65" s="104"/>
    </row>
    <row r="66" ht="20.1" customHeight="true" spans="1:4">
      <c r="A66" s="101"/>
      <c r="B66" s="104"/>
      <c r="C66" s="101" t="s">
        <v>1442</v>
      </c>
      <c r="D66" s="104">
        <v>260</v>
      </c>
    </row>
    <row r="67" ht="20.1" customHeight="true" spans="1:4">
      <c r="A67" s="101"/>
      <c r="B67" s="104"/>
      <c r="C67" s="106" t="s">
        <v>1348</v>
      </c>
      <c r="D67" s="122">
        <f>SUM(D68:D70)</f>
        <v>0</v>
      </c>
    </row>
    <row r="68" ht="20.1" customHeight="true" spans="1:4">
      <c r="A68" s="101"/>
      <c r="B68" s="104"/>
      <c r="C68" s="109" t="s">
        <v>1420</v>
      </c>
      <c r="D68" s="104"/>
    </row>
    <row r="69" ht="20.1" customHeight="true" spans="1:4">
      <c r="A69" s="101"/>
      <c r="B69" s="104"/>
      <c r="C69" s="109" t="s">
        <v>1421</v>
      </c>
      <c r="D69" s="104"/>
    </row>
    <row r="70" ht="20.1" customHeight="true" spans="1:4">
      <c r="A70" s="101"/>
      <c r="B70" s="104"/>
      <c r="C70" s="109" t="s">
        <v>1443</v>
      </c>
      <c r="D70" s="104"/>
    </row>
    <row r="71" ht="20.1" customHeight="true" spans="1:4">
      <c r="A71" s="101"/>
      <c r="B71" s="104"/>
      <c r="C71" s="106" t="s">
        <v>1349</v>
      </c>
      <c r="D71" s="122">
        <f>SUM(D72:D75)</f>
        <v>0</v>
      </c>
    </row>
    <row r="72" ht="20.1" customHeight="true" spans="1:4">
      <c r="A72" s="101"/>
      <c r="B72" s="104"/>
      <c r="C72" s="109" t="s">
        <v>1444</v>
      </c>
      <c r="D72" s="104"/>
    </row>
    <row r="73" ht="20.1" customHeight="true" spans="1:4">
      <c r="A73" s="101"/>
      <c r="B73" s="104"/>
      <c r="C73" s="109" t="s">
        <v>1420</v>
      </c>
      <c r="D73" s="104"/>
    </row>
    <row r="74" ht="20.1" customHeight="true" spans="1:4">
      <c r="A74" s="101"/>
      <c r="B74" s="104"/>
      <c r="C74" s="109" t="s">
        <v>1421</v>
      </c>
      <c r="D74" s="104"/>
    </row>
    <row r="75" ht="20.1" customHeight="true" spans="1:4">
      <c r="A75" s="101"/>
      <c r="B75" s="104"/>
      <c r="C75" s="125" t="s">
        <v>1445</v>
      </c>
      <c r="D75" s="104"/>
    </row>
    <row r="76" ht="20.1" customHeight="true" spans="1:4">
      <c r="A76" s="101"/>
      <c r="B76" s="104"/>
      <c r="C76" s="106" t="s">
        <v>1350</v>
      </c>
      <c r="D76" s="122">
        <f>SUM(D77:D81)</f>
        <v>0</v>
      </c>
    </row>
    <row r="77" ht="20.1" customHeight="true" spans="1:4">
      <c r="A77" s="101"/>
      <c r="B77" s="104"/>
      <c r="C77" s="109" t="s">
        <v>1434</v>
      </c>
      <c r="D77" s="104"/>
    </row>
    <row r="78" ht="20.1" customHeight="true" spans="1:4">
      <c r="A78" s="101"/>
      <c r="B78" s="104"/>
      <c r="C78" s="109" t="s">
        <v>1435</v>
      </c>
      <c r="D78" s="104"/>
    </row>
    <row r="79" ht="20.1" customHeight="true" spans="1:4">
      <c r="A79" s="101"/>
      <c r="B79" s="104"/>
      <c r="C79" s="109" t="s">
        <v>1436</v>
      </c>
      <c r="D79" s="104"/>
    </row>
    <row r="80" ht="20.1" customHeight="true" spans="1:4">
      <c r="A80" s="101"/>
      <c r="B80" s="104"/>
      <c r="C80" s="109" t="s">
        <v>1437</v>
      </c>
      <c r="D80" s="104"/>
    </row>
    <row r="81" ht="20.1" customHeight="true" spans="1:4">
      <c r="A81" s="101"/>
      <c r="B81" s="104"/>
      <c r="C81" s="109" t="s">
        <v>1446</v>
      </c>
      <c r="D81" s="104"/>
    </row>
    <row r="82" ht="20.1" customHeight="true" spans="1:4">
      <c r="A82" s="101"/>
      <c r="B82" s="104"/>
      <c r="C82" s="106" t="s">
        <v>1351</v>
      </c>
      <c r="D82" s="122">
        <f>SUM(D83:D84)</f>
        <v>0</v>
      </c>
    </row>
    <row r="83" ht="20.1" customHeight="true" spans="1:4">
      <c r="A83" s="101"/>
      <c r="B83" s="104"/>
      <c r="C83" s="109" t="s">
        <v>1440</v>
      </c>
      <c r="D83" s="104"/>
    </row>
    <row r="84" ht="20.1" customHeight="true" spans="1:4">
      <c r="A84" s="101"/>
      <c r="B84" s="104"/>
      <c r="C84" s="109" t="s">
        <v>1447</v>
      </c>
      <c r="D84" s="104"/>
    </row>
    <row r="85" ht="20.1" customHeight="true" spans="1:4">
      <c r="A85" s="101"/>
      <c r="B85" s="104"/>
      <c r="C85" s="101" t="s">
        <v>1352</v>
      </c>
      <c r="D85" s="102">
        <f>D86+D91+D96+D101+D104</f>
        <v>0</v>
      </c>
    </row>
    <row r="86" ht="20.1" customHeight="true" spans="1:4">
      <c r="A86" s="101"/>
      <c r="B86" s="104"/>
      <c r="C86" s="108" t="s">
        <v>1353</v>
      </c>
      <c r="D86" s="122">
        <f>SUM(D87:D90)</f>
        <v>0</v>
      </c>
    </row>
    <row r="87" ht="20.1" customHeight="true" spans="1:4">
      <c r="A87" s="101"/>
      <c r="B87" s="104"/>
      <c r="C87" s="107" t="s">
        <v>1409</v>
      </c>
      <c r="D87" s="104"/>
    </row>
    <row r="88" ht="20.1" customHeight="true" spans="1:4">
      <c r="A88" s="101"/>
      <c r="B88" s="104"/>
      <c r="C88" s="107" t="s">
        <v>1448</v>
      </c>
      <c r="D88" s="104"/>
    </row>
    <row r="89" ht="20.1" customHeight="true" spans="1:4">
      <c r="A89" s="101"/>
      <c r="B89" s="104"/>
      <c r="C89" s="107" t="s">
        <v>1449</v>
      </c>
      <c r="D89" s="104"/>
    </row>
    <row r="90" ht="20.1" customHeight="true" spans="1:4">
      <c r="A90" s="101"/>
      <c r="B90" s="104"/>
      <c r="C90" s="107" t="s">
        <v>1450</v>
      </c>
      <c r="D90" s="104"/>
    </row>
    <row r="91" ht="20.1" customHeight="true" spans="1:4">
      <c r="A91" s="101"/>
      <c r="B91" s="104"/>
      <c r="C91" s="107" t="s">
        <v>1354</v>
      </c>
      <c r="D91" s="122">
        <f>SUM(D92:D95)</f>
        <v>0</v>
      </c>
    </row>
    <row r="92" ht="20.1" customHeight="true" spans="1:4">
      <c r="A92" s="101"/>
      <c r="B92" s="104"/>
      <c r="C92" s="107" t="s">
        <v>1409</v>
      </c>
      <c r="D92" s="104"/>
    </row>
    <row r="93" ht="20.1" customHeight="true" spans="1:4">
      <c r="A93" s="101"/>
      <c r="B93" s="104"/>
      <c r="C93" s="107" t="s">
        <v>1448</v>
      </c>
      <c r="D93" s="104"/>
    </row>
    <row r="94" ht="20.1" customHeight="true" spans="1:4">
      <c r="A94" s="101"/>
      <c r="B94" s="104"/>
      <c r="C94" s="107" t="s">
        <v>1451</v>
      </c>
      <c r="D94" s="104"/>
    </row>
    <row r="95" ht="20.1" customHeight="true" spans="1:4">
      <c r="A95" s="101"/>
      <c r="B95" s="104"/>
      <c r="C95" s="107" t="s">
        <v>1452</v>
      </c>
      <c r="D95" s="104"/>
    </row>
    <row r="96" ht="20.1" customHeight="true" spans="1:4">
      <c r="A96" s="101"/>
      <c r="B96" s="104"/>
      <c r="C96" s="108" t="s">
        <v>1355</v>
      </c>
      <c r="D96" s="122">
        <f>SUM(D97:D100)</f>
        <v>0</v>
      </c>
    </row>
    <row r="97" ht="20.1" customHeight="true" spans="1:4">
      <c r="A97" s="101"/>
      <c r="B97" s="104"/>
      <c r="C97" s="107" t="s">
        <v>1453</v>
      </c>
      <c r="D97" s="104"/>
    </row>
    <row r="98" ht="20.1" customHeight="true" spans="1:4">
      <c r="A98" s="101"/>
      <c r="B98" s="104"/>
      <c r="C98" s="107" t="s">
        <v>1454</v>
      </c>
      <c r="D98" s="104"/>
    </row>
    <row r="99" ht="20.1" customHeight="true" spans="1:4">
      <c r="A99" s="101"/>
      <c r="B99" s="104"/>
      <c r="C99" s="107" t="s">
        <v>1455</v>
      </c>
      <c r="D99" s="104"/>
    </row>
    <row r="100" ht="20.1" customHeight="true" spans="1:4">
      <c r="A100" s="101"/>
      <c r="B100" s="104"/>
      <c r="C100" s="107" t="s">
        <v>1456</v>
      </c>
      <c r="D100" s="104"/>
    </row>
    <row r="101" ht="20.1" customHeight="true" spans="1:4">
      <c r="A101" s="101"/>
      <c r="B101" s="104"/>
      <c r="C101" s="109" t="s">
        <v>1356</v>
      </c>
      <c r="D101" s="122">
        <f>SUM(D102:D103)</f>
        <v>0</v>
      </c>
    </row>
    <row r="102" ht="20.1" customHeight="true" spans="1:4">
      <c r="A102" s="101"/>
      <c r="B102" s="104"/>
      <c r="C102" s="109" t="s">
        <v>1409</v>
      </c>
      <c r="D102" s="104"/>
    </row>
    <row r="103" ht="20.1" customHeight="true" spans="1:4">
      <c r="A103" s="101"/>
      <c r="B103" s="104"/>
      <c r="C103" s="109" t="s">
        <v>1457</v>
      </c>
      <c r="D103" s="104"/>
    </row>
    <row r="104" ht="20.1" customHeight="true" spans="1:4">
      <c r="A104" s="101"/>
      <c r="B104" s="104"/>
      <c r="C104" s="109" t="s">
        <v>1357</v>
      </c>
      <c r="D104" s="122">
        <f>SUM(D105:D108)</f>
        <v>0</v>
      </c>
    </row>
    <row r="105" ht="20.1" customHeight="true" spans="1:4">
      <c r="A105" s="101"/>
      <c r="B105" s="104"/>
      <c r="C105" s="109" t="s">
        <v>1453</v>
      </c>
      <c r="D105" s="104"/>
    </row>
    <row r="106" ht="20.1" customHeight="true" spans="1:4">
      <c r="A106" s="101"/>
      <c r="B106" s="104"/>
      <c r="C106" s="109" t="s">
        <v>1454</v>
      </c>
      <c r="D106" s="104"/>
    </row>
    <row r="107" ht="20.1" customHeight="true" spans="1:4">
      <c r="A107" s="101"/>
      <c r="B107" s="104"/>
      <c r="C107" s="109" t="s">
        <v>1455</v>
      </c>
      <c r="D107" s="104"/>
    </row>
    <row r="108" ht="20.1" customHeight="true" spans="1:4">
      <c r="A108" s="101"/>
      <c r="B108" s="104"/>
      <c r="C108" s="109" t="s">
        <v>1458</v>
      </c>
      <c r="D108" s="104"/>
    </row>
    <row r="109" ht="20.1" customHeight="true" spans="1:4">
      <c r="A109" s="101"/>
      <c r="B109" s="104"/>
      <c r="C109" s="103" t="s">
        <v>1358</v>
      </c>
      <c r="D109" s="102">
        <f>D110+D115+D120+D125+D134+D141+D150+D153+D156+D157</f>
        <v>0</v>
      </c>
    </row>
    <row r="110" ht="20.1" customHeight="true" spans="1:4">
      <c r="A110" s="101"/>
      <c r="B110" s="104"/>
      <c r="C110" s="108" t="s">
        <v>1359</v>
      </c>
      <c r="D110" s="122">
        <f>SUM(D111:D114)</f>
        <v>0</v>
      </c>
    </row>
    <row r="111" ht="20.1" customHeight="true" spans="1:4">
      <c r="A111" s="101"/>
      <c r="B111" s="104"/>
      <c r="C111" s="107" t="s">
        <v>1459</v>
      </c>
      <c r="D111" s="104"/>
    </row>
    <row r="112" ht="20.1" customHeight="true" spans="1:4">
      <c r="A112" s="101"/>
      <c r="B112" s="104"/>
      <c r="C112" s="107" t="s">
        <v>1460</v>
      </c>
      <c r="D112" s="104"/>
    </row>
    <row r="113" ht="20.1" customHeight="true" spans="1:4">
      <c r="A113" s="101"/>
      <c r="B113" s="104"/>
      <c r="C113" s="107" t="s">
        <v>1461</v>
      </c>
      <c r="D113" s="104"/>
    </row>
    <row r="114" ht="20.1" customHeight="true" spans="1:4">
      <c r="A114" s="101"/>
      <c r="B114" s="104"/>
      <c r="C114" s="107" t="s">
        <v>1462</v>
      </c>
      <c r="D114" s="104"/>
    </row>
    <row r="115" ht="20.1" customHeight="true" spans="1:4">
      <c r="A115" s="101"/>
      <c r="B115" s="104"/>
      <c r="C115" s="108" t="s">
        <v>1360</v>
      </c>
      <c r="D115" s="122">
        <f>SUM(D116:D119)</f>
        <v>0</v>
      </c>
    </row>
    <row r="116" ht="20.1" customHeight="true" spans="1:4">
      <c r="A116" s="101"/>
      <c r="B116" s="104"/>
      <c r="C116" s="107" t="s">
        <v>1461</v>
      </c>
      <c r="D116" s="104"/>
    </row>
    <row r="117" ht="20.1" customHeight="true" spans="1:4">
      <c r="A117" s="101"/>
      <c r="B117" s="104"/>
      <c r="C117" s="107" t="s">
        <v>1463</v>
      </c>
      <c r="D117" s="104"/>
    </row>
    <row r="118" ht="20.1" customHeight="true" spans="1:4">
      <c r="A118" s="101"/>
      <c r="B118" s="104"/>
      <c r="C118" s="107" t="s">
        <v>1464</v>
      </c>
      <c r="D118" s="104"/>
    </row>
    <row r="119" ht="20.1" customHeight="true" spans="1:4">
      <c r="A119" s="101"/>
      <c r="B119" s="104"/>
      <c r="C119" s="107" t="s">
        <v>1465</v>
      </c>
      <c r="D119" s="104"/>
    </row>
    <row r="120" ht="20.1" customHeight="true" spans="1:4">
      <c r="A120" s="101"/>
      <c r="B120" s="104"/>
      <c r="C120" s="108" t="s">
        <v>1361</v>
      </c>
      <c r="D120" s="122">
        <f>SUM(D121:D124)</f>
        <v>0</v>
      </c>
    </row>
    <row r="121" ht="20.1" customHeight="true" spans="1:4">
      <c r="A121" s="101"/>
      <c r="B121" s="104"/>
      <c r="C121" s="107" t="s">
        <v>1466</v>
      </c>
      <c r="D121" s="104"/>
    </row>
    <row r="122" ht="20.1" customHeight="true" spans="1:4">
      <c r="A122" s="101"/>
      <c r="B122" s="104"/>
      <c r="C122" s="107" t="s">
        <v>1467</v>
      </c>
      <c r="D122" s="104"/>
    </row>
    <row r="123" ht="20.1" customHeight="true" spans="1:4">
      <c r="A123" s="101"/>
      <c r="B123" s="104"/>
      <c r="C123" s="107" t="s">
        <v>1468</v>
      </c>
      <c r="D123" s="104"/>
    </row>
    <row r="124" ht="20.1" customHeight="true" spans="1:4">
      <c r="A124" s="101"/>
      <c r="B124" s="104"/>
      <c r="C124" s="107" t="s">
        <v>1469</v>
      </c>
      <c r="D124" s="104"/>
    </row>
    <row r="125" ht="20.1" customHeight="true" spans="1:4">
      <c r="A125" s="101"/>
      <c r="B125" s="104"/>
      <c r="C125" s="107" t="s">
        <v>1362</v>
      </c>
      <c r="D125" s="122">
        <f>SUM(D126:D133)</f>
        <v>0</v>
      </c>
    </row>
    <row r="126" ht="20.1" customHeight="true" spans="1:4">
      <c r="A126" s="101"/>
      <c r="B126" s="104"/>
      <c r="C126" s="107" t="s">
        <v>1470</v>
      </c>
      <c r="D126" s="104"/>
    </row>
    <row r="127" ht="20.1" customHeight="true" spans="1:4">
      <c r="A127" s="101"/>
      <c r="B127" s="104"/>
      <c r="C127" s="107" t="s">
        <v>1471</v>
      </c>
      <c r="D127" s="104"/>
    </row>
    <row r="128" ht="20.1" customHeight="true" spans="1:4">
      <c r="A128" s="101"/>
      <c r="B128" s="104"/>
      <c r="C128" s="107" t="s">
        <v>1472</v>
      </c>
      <c r="D128" s="104"/>
    </row>
    <row r="129" ht="20.1" customHeight="true" spans="1:4">
      <c r="A129" s="101"/>
      <c r="B129" s="104"/>
      <c r="C129" s="107" t="s">
        <v>1473</v>
      </c>
      <c r="D129" s="104"/>
    </row>
    <row r="130" ht="20.1" customHeight="true" spans="1:4">
      <c r="A130" s="101"/>
      <c r="B130" s="104"/>
      <c r="C130" s="107" t="s">
        <v>1474</v>
      </c>
      <c r="D130" s="104"/>
    </row>
    <row r="131" ht="20.1" customHeight="true" spans="1:4">
      <c r="A131" s="101"/>
      <c r="B131" s="104"/>
      <c r="C131" s="107" t="s">
        <v>1475</v>
      </c>
      <c r="D131" s="104"/>
    </row>
    <row r="132" ht="20.1" customHeight="true" spans="1:4">
      <c r="A132" s="101"/>
      <c r="B132" s="104"/>
      <c r="C132" s="107" t="s">
        <v>1476</v>
      </c>
      <c r="D132" s="104"/>
    </row>
    <row r="133" ht="20.1" customHeight="true" spans="1:4">
      <c r="A133" s="101"/>
      <c r="B133" s="104"/>
      <c r="C133" s="107" t="s">
        <v>1477</v>
      </c>
      <c r="D133" s="104"/>
    </row>
    <row r="134" ht="20.1" customHeight="true" spans="1:4">
      <c r="A134" s="101"/>
      <c r="B134" s="104"/>
      <c r="C134" s="107" t="s">
        <v>1363</v>
      </c>
      <c r="D134" s="122">
        <f>SUM(D135:D140)</f>
        <v>0</v>
      </c>
    </row>
    <row r="135" ht="20.1" customHeight="true" spans="1:4">
      <c r="A135" s="101"/>
      <c r="B135" s="104"/>
      <c r="C135" s="107" t="s">
        <v>1478</v>
      </c>
      <c r="D135" s="104"/>
    </row>
    <row r="136" ht="20.1" customHeight="true" spans="1:4">
      <c r="A136" s="101"/>
      <c r="B136" s="104"/>
      <c r="C136" s="107" t="s">
        <v>1479</v>
      </c>
      <c r="D136" s="104"/>
    </row>
    <row r="137" ht="20.1" customHeight="true" spans="1:4">
      <c r="A137" s="101"/>
      <c r="B137" s="104"/>
      <c r="C137" s="107" t="s">
        <v>1480</v>
      </c>
      <c r="D137" s="104"/>
    </row>
    <row r="138" ht="20.1" customHeight="true" spans="1:4">
      <c r="A138" s="101"/>
      <c r="B138" s="104"/>
      <c r="C138" s="107" t="s">
        <v>1481</v>
      </c>
      <c r="D138" s="104"/>
    </row>
    <row r="139" ht="20.1" customHeight="true" spans="1:4">
      <c r="A139" s="101"/>
      <c r="B139" s="104"/>
      <c r="C139" s="107" t="s">
        <v>1482</v>
      </c>
      <c r="D139" s="104"/>
    </row>
    <row r="140" ht="20.1" customHeight="true" spans="1:4">
      <c r="A140" s="101"/>
      <c r="B140" s="104"/>
      <c r="C140" s="107" t="s">
        <v>1483</v>
      </c>
      <c r="D140" s="104"/>
    </row>
    <row r="141" ht="20.1" customHeight="true" spans="1:4">
      <c r="A141" s="101"/>
      <c r="B141" s="104"/>
      <c r="C141" s="107" t="s">
        <v>1364</v>
      </c>
      <c r="D141" s="122">
        <f>SUM(D142:D149)</f>
        <v>0</v>
      </c>
    </row>
    <row r="142" ht="20.1" customHeight="true" spans="1:4">
      <c r="A142" s="101"/>
      <c r="B142" s="104"/>
      <c r="C142" s="107" t="s">
        <v>1484</v>
      </c>
      <c r="D142" s="104"/>
    </row>
    <row r="143" ht="20.1" customHeight="true" spans="1:4">
      <c r="A143" s="101"/>
      <c r="B143" s="104"/>
      <c r="C143" s="107" t="s">
        <v>1485</v>
      </c>
      <c r="D143" s="104"/>
    </row>
    <row r="144" ht="20.1" customHeight="true" spans="1:4">
      <c r="A144" s="101"/>
      <c r="B144" s="104"/>
      <c r="C144" s="107" t="s">
        <v>1486</v>
      </c>
      <c r="D144" s="104"/>
    </row>
    <row r="145" ht="20.1" customHeight="true" spans="1:4">
      <c r="A145" s="101"/>
      <c r="B145" s="104"/>
      <c r="C145" s="107" t="s">
        <v>1487</v>
      </c>
      <c r="D145" s="104"/>
    </row>
    <row r="146" ht="20.1" customHeight="true" spans="1:4">
      <c r="A146" s="101"/>
      <c r="B146" s="104"/>
      <c r="C146" s="107" t="s">
        <v>1488</v>
      </c>
      <c r="D146" s="104"/>
    </row>
    <row r="147" ht="20.1" customHeight="true" spans="1:4">
      <c r="A147" s="101"/>
      <c r="B147" s="104"/>
      <c r="C147" s="107" t="s">
        <v>1489</v>
      </c>
      <c r="D147" s="104"/>
    </row>
    <row r="148" ht="20.1" customHeight="true" spans="1:4">
      <c r="A148" s="101"/>
      <c r="B148" s="104"/>
      <c r="C148" s="107" t="s">
        <v>1490</v>
      </c>
      <c r="D148" s="104"/>
    </row>
    <row r="149" ht="20.1" customHeight="true" spans="1:4">
      <c r="A149" s="101"/>
      <c r="B149" s="104"/>
      <c r="C149" s="107" t="s">
        <v>1491</v>
      </c>
      <c r="D149" s="104"/>
    </row>
    <row r="150" ht="20.1" customHeight="true" spans="1:4">
      <c r="A150" s="101"/>
      <c r="B150" s="104"/>
      <c r="C150" s="108" t="s">
        <v>1365</v>
      </c>
      <c r="D150" s="122">
        <f>SUM(D151:D152)</f>
        <v>0</v>
      </c>
    </row>
    <row r="151" ht="20.1" customHeight="true" spans="1:4">
      <c r="A151" s="101"/>
      <c r="B151" s="104"/>
      <c r="C151" s="109" t="s">
        <v>1459</v>
      </c>
      <c r="D151" s="104"/>
    </row>
    <row r="152" ht="20.1" customHeight="true" spans="1:4">
      <c r="A152" s="101"/>
      <c r="B152" s="104"/>
      <c r="C152" s="109" t="s">
        <v>1492</v>
      </c>
      <c r="D152" s="104"/>
    </row>
    <row r="153" ht="20.1" customHeight="true" spans="1:4">
      <c r="A153" s="101"/>
      <c r="B153" s="104"/>
      <c r="C153" s="108" t="s">
        <v>1366</v>
      </c>
      <c r="D153" s="122">
        <f>SUM(D154:D155)</f>
        <v>0</v>
      </c>
    </row>
    <row r="154" ht="20.1" customHeight="true" spans="1:4">
      <c r="A154" s="101"/>
      <c r="B154" s="104"/>
      <c r="C154" s="109" t="s">
        <v>1459</v>
      </c>
      <c r="D154" s="104"/>
    </row>
    <row r="155" ht="20.1" customHeight="true" spans="1:4">
      <c r="A155" s="101"/>
      <c r="B155" s="104"/>
      <c r="C155" s="109" t="s">
        <v>1493</v>
      </c>
      <c r="D155" s="104"/>
    </row>
    <row r="156" ht="20.1" customHeight="true" spans="1:4">
      <c r="A156" s="101"/>
      <c r="B156" s="104"/>
      <c r="C156" s="108" t="s">
        <v>1367</v>
      </c>
      <c r="D156" s="122"/>
    </row>
    <row r="157" ht="20.1" customHeight="true" spans="1:4">
      <c r="A157" s="101"/>
      <c r="B157" s="104"/>
      <c r="C157" s="108" t="s">
        <v>1368</v>
      </c>
      <c r="D157" s="122">
        <f>SUM(D158:D160)</f>
        <v>0</v>
      </c>
    </row>
    <row r="158" ht="20.1" customHeight="true" spans="1:4">
      <c r="A158" s="101"/>
      <c r="B158" s="104"/>
      <c r="C158" s="109" t="s">
        <v>1466</v>
      </c>
      <c r="D158" s="104"/>
    </row>
    <row r="159" ht="20.1" customHeight="true" spans="1:4">
      <c r="A159" s="101"/>
      <c r="B159" s="104"/>
      <c r="C159" s="109" t="s">
        <v>1468</v>
      </c>
      <c r="D159" s="104"/>
    </row>
    <row r="160" ht="20.1" customHeight="true" spans="1:4">
      <c r="A160" s="101"/>
      <c r="B160" s="104"/>
      <c r="C160" s="109" t="s">
        <v>1494</v>
      </c>
      <c r="D160" s="104"/>
    </row>
    <row r="161" ht="20.1" customHeight="true" spans="1:4">
      <c r="A161" s="101"/>
      <c r="B161" s="104"/>
      <c r="C161" s="103" t="s">
        <v>1369</v>
      </c>
      <c r="D161" s="102">
        <f>D162</f>
        <v>0</v>
      </c>
    </row>
    <row r="162" ht="20.1" customHeight="true" spans="1:4">
      <c r="A162" s="101"/>
      <c r="B162" s="104"/>
      <c r="C162" s="107" t="s">
        <v>1370</v>
      </c>
      <c r="D162" s="122">
        <f>SUM(D163:D164)</f>
        <v>0</v>
      </c>
    </row>
    <row r="163" ht="20.1" customHeight="true" spans="1:4">
      <c r="A163" s="101"/>
      <c r="B163" s="104"/>
      <c r="C163" s="107" t="s">
        <v>1495</v>
      </c>
      <c r="D163" s="104"/>
    </row>
    <row r="164" ht="20.1" customHeight="true" spans="1:4">
      <c r="A164" s="101"/>
      <c r="B164" s="104"/>
      <c r="C164" s="107" t="s">
        <v>1496</v>
      </c>
      <c r="D164" s="104"/>
    </row>
    <row r="165" ht="20.1" customHeight="true" spans="1:4">
      <c r="A165" s="101"/>
      <c r="B165" s="104"/>
      <c r="C165" s="103" t="s">
        <v>1371</v>
      </c>
      <c r="D165" s="102">
        <f>D166+D167+D176</f>
        <v>656</v>
      </c>
    </row>
    <row r="166" ht="20.1" customHeight="true" spans="1:4">
      <c r="A166" s="101"/>
      <c r="B166" s="104"/>
      <c r="C166" s="108" t="s">
        <v>1497</v>
      </c>
      <c r="D166" s="122"/>
    </row>
    <row r="167" ht="20.1" customHeight="true" spans="1:4">
      <c r="A167" s="101"/>
      <c r="B167" s="104"/>
      <c r="C167" s="107" t="s">
        <v>1373</v>
      </c>
      <c r="D167" s="122">
        <f>SUM(D168:D175)</f>
        <v>0</v>
      </c>
    </row>
    <row r="168" ht="20.1" customHeight="true" spans="1:4">
      <c r="A168" s="101"/>
      <c r="B168" s="104"/>
      <c r="C168" s="123" t="s">
        <v>1498</v>
      </c>
      <c r="D168" s="104"/>
    </row>
    <row r="169" ht="20.1" customHeight="true" spans="1:4">
      <c r="A169" s="101"/>
      <c r="B169" s="104"/>
      <c r="C169" s="107" t="s">
        <v>1499</v>
      </c>
      <c r="D169" s="104"/>
    </row>
    <row r="170" ht="20.1" customHeight="true" spans="1:4">
      <c r="A170" s="101"/>
      <c r="B170" s="104"/>
      <c r="C170" s="107" t="s">
        <v>1500</v>
      </c>
      <c r="D170" s="104"/>
    </row>
    <row r="171" ht="20.1" customHeight="true" spans="1:4">
      <c r="A171" s="101"/>
      <c r="B171" s="104"/>
      <c r="C171" s="107" t="s">
        <v>1501</v>
      </c>
      <c r="D171" s="104"/>
    </row>
    <row r="172" ht="20.1" customHeight="true" spans="1:4">
      <c r="A172" s="101"/>
      <c r="B172" s="104"/>
      <c r="C172" s="107" t="s">
        <v>1502</v>
      </c>
      <c r="D172" s="104"/>
    </row>
    <row r="173" ht="20.1" customHeight="true" spans="1:4">
      <c r="A173" s="101"/>
      <c r="B173" s="104"/>
      <c r="C173" s="107" t="s">
        <v>1503</v>
      </c>
      <c r="D173" s="104"/>
    </row>
    <row r="174" ht="20.1" customHeight="true" spans="1:4">
      <c r="A174" s="101"/>
      <c r="B174" s="104"/>
      <c r="C174" s="107" t="s">
        <v>1504</v>
      </c>
      <c r="D174" s="104"/>
    </row>
    <row r="175" ht="20.1" customHeight="true" spans="1:4">
      <c r="A175" s="101"/>
      <c r="B175" s="104"/>
      <c r="C175" s="107" t="s">
        <v>1505</v>
      </c>
      <c r="D175" s="104"/>
    </row>
    <row r="176" ht="20.1" customHeight="true" spans="1:4">
      <c r="A176" s="101"/>
      <c r="B176" s="104"/>
      <c r="C176" s="108" t="s">
        <v>1374</v>
      </c>
      <c r="D176" s="122">
        <f>SUM(D177:D186)</f>
        <v>656</v>
      </c>
    </row>
    <row r="177" ht="20.1" customHeight="true" spans="1:4">
      <c r="A177" s="101"/>
      <c r="B177" s="104"/>
      <c r="C177" s="123" t="s">
        <v>1506</v>
      </c>
      <c r="D177" s="104"/>
    </row>
    <row r="178" ht="20.1" customHeight="true" spans="1:4">
      <c r="A178" s="101"/>
      <c r="B178" s="126"/>
      <c r="C178" s="107" t="s">
        <v>1507</v>
      </c>
      <c r="D178" s="104">
        <v>90</v>
      </c>
    </row>
    <row r="179" ht="20.1" customHeight="true" spans="1:4">
      <c r="A179" s="101"/>
      <c r="B179" s="126"/>
      <c r="C179" s="107" t="s">
        <v>1508</v>
      </c>
      <c r="D179" s="104"/>
    </row>
    <row r="180" ht="20.1" customHeight="true" spans="1:4">
      <c r="A180" s="101"/>
      <c r="B180" s="126"/>
      <c r="C180" s="107" t="s">
        <v>1509</v>
      </c>
      <c r="D180" s="104"/>
    </row>
    <row r="181" ht="20.1" customHeight="true" spans="1:4">
      <c r="A181" s="101"/>
      <c r="B181" s="126"/>
      <c r="C181" s="107" t="s">
        <v>1510</v>
      </c>
      <c r="D181" s="104">
        <v>4</v>
      </c>
    </row>
    <row r="182" ht="20.1" customHeight="true" spans="1:4">
      <c r="A182" s="101"/>
      <c r="B182" s="126"/>
      <c r="C182" s="107" t="s">
        <v>1511</v>
      </c>
      <c r="D182" s="104"/>
    </row>
    <row r="183" ht="20.1" customHeight="true" spans="1:4">
      <c r="A183" s="101"/>
      <c r="B183" s="126"/>
      <c r="C183" s="107" t="s">
        <v>1512</v>
      </c>
      <c r="D183" s="104"/>
    </row>
    <row r="184" ht="20.1" customHeight="true" spans="1:4">
      <c r="A184" s="101"/>
      <c r="B184" s="126"/>
      <c r="C184" s="107" t="s">
        <v>1513</v>
      </c>
      <c r="D184" s="104"/>
    </row>
    <row r="185" ht="20.1" customHeight="true" spans="1:4">
      <c r="A185" s="101"/>
      <c r="B185" s="126"/>
      <c r="C185" s="107" t="s">
        <v>1514</v>
      </c>
      <c r="D185" s="104">
        <v>18</v>
      </c>
    </row>
    <row r="186" ht="20.1" customHeight="true" spans="1:4">
      <c r="A186" s="101"/>
      <c r="B186" s="126"/>
      <c r="C186" s="107" t="s">
        <v>1515</v>
      </c>
      <c r="D186" s="104">
        <v>544</v>
      </c>
    </row>
    <row r="187" ht="20.1" customHeight="true" spans="1:4">
      <c r="A187" s="101"/>
      <c r="B187" s="126"/>
      <c r="C187" s="103" t="s">
        <v>1375</v>
      </c>
      <c r="D187" s="102">
        <f>SUM(D188:D193)</f>
        <v>0</v>
      </c>
    </row>
    <row r="188" ht="20.1" customHeight="true" spans="1:4">
      <c r="A188" s="101"/>
      <c r="B188" s="126"/>
      <c r="C188" s="103" t="s">
        <v>1516</v>
      </c>
      <c r="D188" s="104"/>
    </row>
    <row r="189" ht="20.1" customHeight="true" spans="1:4">
      <c r="A189" s="101"/>
      <c r="B189" s="126"/>
      <c r="C189" s="103" t="s">
        <v>1517</v>
      </c>
      <c r="D189" s="104"/>
    </row>
    <row r="190" ht="20.1" customHeight="true" spans="1:4">
      <c r="A190" s="101"/>
      <c r="B190" s="126"/>
      <c r="C190" s="103" t="s">
        <v>1518</v>
      </c>
      <c r="D190" s="104"/>
    </row>
    <row r="191" ht="20.1" customHeight="true" spans="1:4">
      <c r="A191" s="101"/>
      <c r="B191" s="126"/>
      <c r="C191" s="105" t="s">
        <v>1519</v>
      </c>
      <c r="D191" s="104"/>
    </row>
    <row r="192" ht="20.1" customHeight="true" spans="1:4">
      <c r="A192" s="101"/>
      <c r="B192" s="126"/>
      <c r="C192" s="103" t="s">
        <v>1520</v>
      </c>
      <c r="D192" s="104"/>
    </row>
    <row r="193" ht="20.1" customHeight="true" spans="1:4">
      <c r="A193" s="101"/>
      <c r="B193" s="126"/>
      <c r="C193" s="103" t="s">
        <v>1521</v>
      </c>
      <c r="D193" s="104"/>
    </row>
    <row r="194" ht="20.1" customHeight="true" spans="1:4">
      <c r="A194" s="101"/>
      <c r="B194" s="126"/>
      <c r="C194" s="103" t="s">
        <v>1376</v>
      </c>
      <c r="D194" s="127">
        <f>SUM(D195:D200)</f>
        <v>0</v>
      </c>
    </row>
    <row r="195" ht="20.1" customHeight="true" spans="1:4">
      <c r="A195" s="101"/>
      <c r="B195" s="126"/>
      <c r="C195" s="103" t="s">
        <v>1522</v>
      </c>
      <c r="D195" s="126"/>
    </row>
    <row r="196" ht="20.1" customHeight="true" spans="1:4">
      <c r="A196" s="101"/>
      <c r="B196" s="126"/>
      <c r="C196" s="103" t="s">
        <v>1523</v>
      </c>
      <c r="D196" s="126"/>
    </row>
    <row r="197" ht="20.1" customHeight="true" spans="1:4">
      <c r="A197" s="101"/>
      <c r="B197" s="126"/>
      <c r="C197" s="103" t="s">
        <v>1518</v>
      </c>
      <c r="D197" s="126"/>
    </row>
    <row r="198" ht="20.1" customHeight="true" spans="1:4">
      <c r="A198" s="101"/>
      <c r="B198" s="126"/>
      <c r="C198" s="105" t="s">
        <v>1519</v>
      </c>
      <c r="D198" s="126"/>
    </row>
    <row r="199" ht="20.1" customHeight="true" spans="1:4">
      <c r="A199" s="101"/>
      <c r="B199" s="126"/>
      <c r="C199" s="103" t="s">
        <v>1524</v>
      </c>
      <c r="D199" s="126"/>
    </row>
    <row r="200" ht="20.1" customHeight="true" spans="1:4">
      <c r="A200" s="101"/>
      <c r="B200" s="126"/>
      <c r="C200" s="103" t="s">
        <v>1525</v>
      </c>
      <c r="D200" s="126"/>
    </row>
    <row r="201" ht="20.1" customHeight="true" spans="1:4">
      <c r="A201" s="101"/>
      <c r="B201" s="126"/>
      <c r="C201" s="103"/>
      <c r="D201" s="126"/>
    </row>
    <row r="202" ht="20.1" customHeight="true" spans="1:4">
      <c r="A202" s="101"/>
      <c r="B202" s="126"/>
      <c r="C202" s="103"/>
      <c r="D202" s="126"/>
    </row>
    <row r="203" ht="20.1" customHeight="true" spans="1:4">
      <c r="A203" s="101"/>
      <c r="B203" s="126"/>
      <c r="C203" s="103"/>
      <c r="D203" s="126"/>
    </row>
    <row r="204" ht="20.1" customHeight="true" spans="1:4">
      <c r="A204" s="101"/>
      <c r="B204" s="126"/>
      <c r="C204" s="103"/>
      <c r="D204" s="126"/>
    </row>
    <row r="205" ht="20.1" customHeight="true" spans="1:4">
      <c r="A205" s="101"/>
      <c r="B205" s="126"/>
      <c r="C205" s="103"/>
      <c r="D205" s="126"/>
    </row>
    <row r="206" ht="20.1" customHeight="true" spans="1:4">
      <c r="A206" s="101"/>
      <c r="B206" s="126"/>
      <c r="C206" s="107"/>
      <c r="D206" s="126"/>
    </row>
    <row r="207" ht="20.1" customHeight="true" spans="1:4">
      <c r="A207" s="101"/>
      <c r="B207" s="126"/>
      <c r="C207" s="107"/>
      <c r="D207" s="126"/>
    </row>
    <row r="208" ht="20.1" customHeight="true" spans="1:4">
      <c r="A208" s="111" t="s">
        <v>45</v>
      </c>
      <c r="B208" s="128">
        <f>B6+B7+B8+B9+B10+B11+B12+B18+B19+B22+B23+B24+B28+B29+B30+B31+B32</f>
        <v>7260</v>
      </c>
      <c r="C208" s="111" t="s">
        <v>1148</v>
      </c>
      <c r="D208" s="128">
        <f>D6+D19+D31+D38+D85+D109+D161+D165+D187+D194</f>
        <v>17958</v>
      </c>
    </row>
    <row r="209" ht="20.1" customHeight="true" spans="1:4">
      <c r="A209" s="124" t="s">
        <v>1155</v>
      </c>
      <c r="B209" s="128">
        <f>B210+B213+B214+B216+B217</f>
        <v>10698</v>
      </c>
      <c r="C209" s="124" t="s">
        <v>1156</v>
      </c>
      <c r="D209" s="128">
        <f>D210+D213+D214+D215+D216</f>
        <v>0</v>
      </c>
    </row>
    <row r="210" ht="20.1" customHeight="true" spans="1:4">
      <c r="A210" s="104" t="s">
        <v>1377</v>
      </c>
      <c r="B210" s="128">
        <f>SUM(B211:B212)</f>
        <v>175</v>
      </c>
      <c r="C210" s="104" t="s">
        <v>1378</v>
      </c>
      <c r="D210" s="128">
        <f>SUM(D211:D212)</f>
        <v>0</v>
      </c>
    </row>
    <row r="211" ht="20.1" customHeight="true" spans="1:4">
      <c r="A211" s="104" t="s">
        <v>1379</v>
      </c>
      <c r="B211" s="126">
        <v>175</v>
      </c>
      <c r="C211" s="104" t="s">
        <v>1380</v>
      </c>
      <c r="D211" s="126"/>
    </row>
    <row r="212" ht="20.1" customHeight="true" spans="1:4">
      <c r="A212" s="104" t="s">
        <v>1381</v>
      </c>
      <c r="B212" s="126"/>
      <c r="C212" s="104" t="s">
        <v>1382</v>
      </c>
      <c r="D212" s="126"/>
    </row>
    <row r="213" ht="20.1" customHeight="true" spans="1:4">
      <c r="A213" s="104" t="s">
        <v>1225</v>
      </c>
      <c r="B213" s="126">
        <v>1523</v>
      </c>
      <c r="C213" s="104" t="s">
        <v>1383</v>
      </c>
      <c r="D213" s="126"/>
    </row>
    <row r="214" ht="20.1" customHeight="true" spans="1:4">
      <c r="A214" s="104" t="s">
        <v>1226</v>
      </c>
      <c r="B214" s="126"/>
      <c r="C214" s="104" t="s">
        <v>1384</v>
      </c>
      <c r="D214" s="126"/>
    </row>
    <row r="215" ht="20.1" customHeight="true" spans="1:4">
      <c r="A215" s="104" t="s">
        <v>1385</v>
      </c>
      <c r="B215" s="126"/>
      <c r="C215" s="54" t="s">
        <v>1386</v>
      </c>
      <c r="D215" s="126"/>
    </row>
    <row r="216" ht="20.1" customHeight="true" spans="1:4">
      <c r="A216" s="54" t="s">
        <v>1387</v>
      </c>
      <c r="B216" s="126">
        <v>9000</v>
      </c>
      <c r="C216" s="54" t="s">
        <v>1388</v>
      </c>
      <c r="D216" s="126"/>
    </row>
    <row r="217" ht="20.1" customHeight="true" spans="1:4">
      <c r="A217" s="54" t="s">
        <v>1389</v>
      </c>
      <c r="B217" s="126"/>
      <c r="C217" s="54"/>
      <c r="D217" s="126"/>
    </row>
    <row r="218" ht="20.1" customHeight="true" spans="1:4">
      <c r="A218" s="54"/>
      <c r="B218" s="126"/>
      <c r="C218" s="54"/>
      <c r="D218" s="126"/>
    </row>
    <row r="219" ht="20.1" customHeight="true" spans="1:4">
      <c r="A219" s="54"/>
      <c r="B219" s="126"/>
      <c r="C219" s="54"/>
      <c r="D219" s="126"/>
    </row>
    <row r="220" customHeight="true" spans="1:4">
      <c r="A220" s="54"/>
      <c r="B220" s="126"/>
      <c r="C220" s="54"/>
      <c r="D220" s="126"/>
    </row>
    <row r="221" ht="20.1" customHeight="true" spans="1:4">
      <c r="A221" s="111" t="s">
        <v>1241</v>
      </c>
      <c r="B221" s="128">
        <f>B208+B209</f>
        <v>17958</v>
      </c>
      <c r="C221" s="111" t="s">
        <v>1242</v>
      </c>
      <c r="D221" s="128">
        <f>D208+D209</f>
        <v>17958</v>
      </c>
    </row>
    <row r="222" ht="20.1" customHeight="true"/>
    <row r="223" ht="20.1" customHeight="true"/>
    <row r="224" ht="20.1" customHeight="true"/>
    <row r="225" ht="20.1" customHeight="true"/>
    <row r="226" ht="20.1" customHeight="true"/>
    <row r="227" ht="20.1" customHeight="true"/>
    <row r="228" ht="20.1" customHeight="true"/>
    <row r="229" ht="20.1" customHeight="true"/>
    <row r="230" ht="20.1" customHeight="true"/>
    <row r="231" ht="20.1" customHeight="true"/>
    <row r="232" ht="20.1" customHeight="true"/>
    <row r="233" ht="20.1" customHeight="true"/>
    <row r="234" ht="20.1" customHeight="true"/>
    <row r="235" ht="20.1" customHeight="true"/>
    <row r="236" ht="20.1" customHeight="true"/>
    <row r="237" ht="20.1" customHeight="true"/>
    <row r="238" ht="20.1" customHeight="true"/>
    <row r="239" ht="20.1" customHeight="true"/>
    <row r="240" ht="20.1" customHeight="true"/>
    <row r="241" ht="20.1" customHeight="true"/>
    <row r="242" ht="20.1" customHeight="true"/>
    <row r="243" ht="20.1" customHeight="true"/>
    <row r="244" ht="20.1" customHeight="true"/>
    <row r="245" ht="20.1" customHeight="true"/>
    <row r="246" ht="20.1" customHeight="true"/>
    <row r="247" ht="20.1" customHeight="true"/>
    <row r="248" ht="20.1" customHeight="true"/>
    <row r="249" ht="20.1" customHeight="true"/>
    <row r="250" ht="20.1" customHeight="true"/>
    <row r="251" ht="20.1" customHeight="true"/>
    <row r="252" ht="20.1" customHeight="true"/>
    <row r="253" ht="20.1" customHeight="true"/>
    <row r="254" ht="20.1" customHeight="true"/>
    <row r="255" ht="20.1" customHeight="true"/>
    <row r="256" ht="20.1" customHeight="true"/>
    <row r="257" ht="20.1" customHeight="true"/>
    <row r="258" ht="20.1" customHeight="true"/>
    <row r="259" ht="20.1" customHeight="true"/>
    <row r="260" ht="20.1" customHeight="true"/>
    <row r="261" ht="20.1" customHeight="true"/>
    <row r="262" ht="20.1" customHeight="true"/>
    <row r="263" ht="20.1" customHeight="true"/>
    <row r="264" ht="20.1" customHeight="true"/>
    <row r="265" ht="20.1" customHeight="true"/>
    <row r="266" ht="20.1" customHeight="true"/>
    <row r="267" ht="20.1" customHeight="true"/>
    <row r="268" ht="20.1" customHeight="true"/>
    <row r="269" ht="20.1" customHeight="true"/>
    <row r="270" ht="20.1" customHeight="true"/>
    <row r="271" ht="20.1" customHeight="true"/>
    <row r="272" ht="20.1" customHeight="true"/>
    <row r="273" ht="20.1" customHeight="true"/>
    <row r="274" ht="20.1" customHeight="true"/>
    <row r="275" ht="20.1" customHeight="true"/>
    <row r="276" ht="20.1" customHeight="true"/>
    <row r="277" ht="20.1" customHeight="true"/>
  </sheetData>
  <mergeCells count="3">
    <mergeCell ref="A2:D2"/>
    <mergeCell ref="A4:B4"/>
    <mergeCell ref="C4:D4"/>
  </mergeCells>
  <printOptions horizontalCentered="true"/>
  <pageMargins left="0.46875" right="0.46875" top="0.588888888888889" bottom="0.46875" header="0.309027777777778" footer="0.309027777777778"/>
  <pageSetup paperSize="9" scale="8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3"/>
  <sheetViews>
    <sheetView showGridLines="0" showZeros="0" zoomScale="85" zoomScaleNormal="85" workbookViewId="0">
      <pane xSplit="1" ySplit="5" topLeftCell="B42" activePane="bottomRight" state="frozen"/>
      <selection/>
      <selection pane="topRight"/>
      <selection pane="bottomLeft"/>
      <selection pane="bottomRight" activeCell="A2" sqref="A1:H51"/>
    </sheetView>
  </sheetViews>
  <sheetFormatPr defaultColWidth="9" defaultRowHeight="15.75" outlineLevelCol="7"/>
  <cols>
    <col min="1" max="1" width="54.25" style="93" customWidth="true"/>
    <col min="2" max="2" width="12.875" style="93" customWidth="true"/>
    <col min="3" max="3" width="19.25" style="93" customWidth="true"/>
    <col min="4" max="4" width="18.875" style="93" customWidth="true"/>
    <col min="5" max="5" width="13.375" style="93" customWidth="true"/>
    <col min="6" max="6" width="13.5" style="93" customWidth="true"/>
    <col min="7" max="7" width="14.625" style="93" customWidth="true"/>
    <col min="8" max="8" width="13.625" style="93" customWidth="true"/>
    <col min="9" max="256" width="9" style="93"/>
    <col min="257" max="257" width="54.25" style="93" customWidth="true"/>
    <col min="258" max="258" width="12.875" style="93" customWidth="true"/>
    <col min="259" max="259" width="19.25" style="93" customWidth="true"/>
    <col min="260" max="260" width="18.875" style="93" customWidth="true"/>
    <col min="261" max="261" width="13.375" style="93" customWidth="true"/>
    <col min="262" max="262" width="13.5" style="93" customWidth="true"/>
    <col min="263" max="263" width="14.625" style="93" customWidth="true"/>
    <col min="264" max="264" width="13.625" style="93" customWidth="true"/>
    <col min="265" max="512" width="9" style="93"/>
    <col min="513" max="513" width="54.25" style="93" customWidth="true"/>
    <col min="514" max="514" width="12.875" style="93" customWidth="true"/>
    <col min="515" max="515" width="19.25" style="93" customWidth="true"/>
    <col min="516" max="516" width="18.875" style="93" customWidth="true"/>
    <col min="517" max="517" width="13.375" style="93" customWidth="true"/>
    <col min="518" max="518" width="13.5" style="93" customWidth="true"/>
    <col min="519" max="519" width="14.625" style="93" customWidth="true"/>
    <col min="520" max="520" width="13.625" style="93" customWidth="true"/>
    <col min="521" max="768" width="9" style="93"/>
    <col min="769" max="769" width="54.25" style="93" customWidth="true"/>
    <col min="770" max="770" width="12.875" style="93" customWidth="true"/>
    <col min="771" max="771" width="19.25" style="93" customWidth="true"/>
    <col min="772" max="772" width="18.875" style="93" customWidth="true"/>
    <col min="773" max="773" width="13.375" style="93" customWidth="true"/>
    <col min="774" max="774" width="13.5" style="93" customWidth="true"/>
    <col min="775" max="775" width="14.625" style="93" customWidth="true"/>
    <col min="776" max="776" width="13.625" style="93" customWidth="true"/>
    <col min="777" max="1024" width="9" style="93"/>
    <col min="1025" max="1025" width="54.25" style="93" customWidth="true"/>
    <col min="1026" max="1026" width="12.875" style="93" customWidth="true"/>
    <col min="1027" max="1027" width="19.25" style="93" customWidth="true"/>
    <col min="1028" max="1028" width="18.875" style="93" customWidth="true"/>
    <col min="1029" max="1029" width="13.375" style="93" customWidth="true"/>
    <col min="1030" max="1030" width="13.5" style="93" customWidth="true"/>
    <col min="1031" max="1031" width="14.625" style="93" customWidth="true"/>
    <col min="1032" max="1032" width="13.625" style="93" customWidth="true"/>
    <col min="1033" max="1280" width="9" style="93"/>
    <col min="1281" max="1281" width="54.25" style="93" customWidth="true"/>
    <col min="1282" max="1282" width="12.875" style="93" customWidth="true"/>
    <col min="1283" max="1283" width="19.25" style="93" customWidth="true"/>
    <col min="1284" max="1284" width="18.875" style="93" customWidth="true"/>
    <col min="1285" max="1285" width="13.375" style="93" customWidth="true"/>
    <col min="1286" max="1286" width="13.5" style="93" customWidth="true"/>
    <col min="1287" max="1287" width="14.625" style="93" customWidth="true"/>
    <col min="1288" max="1288" width="13.625" style="93" customWidth="true"/>
    <col min="1289" max="1536" width="9" style="93"/>
    <col min="1537" max="1537" width="54.25" style="93" customWidth="true"/>
    <col min="1538" max="1538" width="12.875" style="93" customWidth="true"/>
    <col min="1539" max="1539" width="19.25" style="93" customWidth="true"/>
    <col min="1540" max="1540" width="18.875" style="93" customWidth="true"/>
    <col min="1541" max="1541" width="13.375" style="93" customWidth="true"/>
    <col min="1542" max="1542" width="13.5" style="93" customWidth="true"/>
    <col min="1543" max="1543" width="14.625" style="93" customWidth="true"/>
    <col min="1544" max="1544" width="13.625" style="93" customWidth="true"/>
    <col min="1545" max="1792" width="9" style="93"/>
    <col min="1793" max="1793" width="54.25" style="93" customWidth="true"/>
    <col min="1794" max="1794" width="12.875" style="93" customWidth="true"/>
    <col min="1795" max="1795" width="19.25" style="93" customWidth="true"/>
    <col min="1796" max="1796" width="18.875" style="93" customWidth="true"/>
    <col min="1797" max="1797" width="13.375" style="93" customWidth="true"/>
    <col min="1798" max="1798" width="13.5" style="93" customWidth="true"/>
    <col min="1799" max="1799" width="14.625" style="93" customWidth="true"/>
    <col min="1800" max="1800" width="13.625" style="93" customWidth="true"/>
    <col min="1801" max="2048" width="9" style="93"/>
    <col min="2049" max="2049" width="54.25" style="93" customWidth="true"/>
    <col min="2050" max="2050" width="12.875" style="93" customWidth="true"/>
    <col min="2051" max="2051" width="19.25" style="93" customWidth="true"/>
    <col min="2052" max="2052" width="18.875" style="93" customWidth="true"/>
    <col min="2053" max="2053" width="13.375" style="93" customWidth="true"/>
    <col min="2054" max="2054" width="13.5" style="93" customWidth="true"/>
    <col min="2055" max="2055" width="14.625" style="93" customWidth="true"/>
    <col min="2056" max="2056" width="13.625" style="93" customWidth="true"/>
    <col min="2057" max="2304" width="9" style="93"/>
    <col min="2305" max="2305" width="54.25" style="93" customWidth="true"/>
    <col min="2306" max="2306" width="12.875" style="93" customWidth="true"/>
    <col min="2307" max="2307" width="19.25" style="93" customWidth="true"/>
    <col min="2308" max="2308" width="18.875" style="93" customWidth="true"/>
    <col min="2309" max="2309" width="13.375" style="93" customWidth="true"/>
    <col min="2310" max="2310" width="13.5" style="93" customWidth="true"/>
    <col min="2311" max="2311" width="14.625" style="93" customWidth="true"/>
    <col min="2312" max="2312" width="13.625" style="93" customWidth="true"/>
    <col min="2313" max="2560" width="9" style="93"/>
    <col min="2561" max="2561" width="54.25" style="93" customWidth="true"/>
    <col min="2562" max="2562" width="12.875" style="93" customWidth="true"/>
    <col min="2563" max="2563" width="19.25" style="93" customWidth="true"/>
    <col min="2564" max="2564" width="18.875" style="93" customWidth="true"/>
    <col min="2565" max="2565" width="13.375" style="93" customWidth="true"/>
    <col min="2566" max="2566" width="13.5" style="93" customWidth="true"/>
    <col min="2567" max="2567" width="14.625" style="93" customWidth="true"/>
    <col min="2568" max="2568" width="13.625" style="93" customWidth="true"/>
    <col min="2569" max="2816" width="9" style="93"/>
    <col min="2817" max="2817" width="54.25" style="93" customWidth="true"/>
    <col min="2818" max="2818" width="12.875" style="93" customWidth="true"/>
    <col min="2819" max="2819" width="19.25" style="93" customWidth="true"/>
    <col min="2820" max="2820" width="18.875" style="93" customWidth="true"/>
    <col min="2821" max="2821" width="13.375" style="93" customWidth="true"/>
    <col min="2822" max="2822" width="13.5" style="93" customWidth="true"/>
    <col min="2823" max="2823" width="14.625" style="93" customWidth="true"/>
    <col min="2824" max="2824" width="13.625" style="93" customWidth="true"/>
    <col min="2825" max="3072" width="9" style="93"/>
    <col min="3073" max="3073" width="54.25" style="93" customWidth="true"/>
    <col min="3074" max="3074" width="12.875" style="93" customWidth="true"/>
    <col min="3075" max="3075" width="19.25" style="93" customWidth="true"/>
    <col min="3076" max="3076" width="18.875" style="93" customWidth="true"/>
    <col min="3077" max="3077" width="13.375" style="93" customWidth="true"/>
    <col min="3078" max="3078" width="13.5" style="93" customWidth="true"/>
    <col min="3079" max="3079" width="14.625" style="93" customWidth="true"/>
    <col min="3080" max="3080" width="13.625" style="93" customWidth="true"/>
    <col min="3081" max="3328" width="9" style="93"/>
    <col min="3329" max="3329" width="54.25" style="93" customWidth="true"/>
    <col min="3330" max="3330" width="12.875" style="93" customWidth="true"/>
    <col min="3331" max="3331" width="19.25" style="93" customWidth="true"/>
    <col min="3332" max="3332" width="18.875" style="93" customWidth="true"/>
    <col min="3333" max="3333" width="13.375" style="93" customWidth="true"/>
    <col min="3334" max="3334" width="13.5" style="93" customWidth="true"/>
    <col min="3335" max="3335" width="14.625" style="93" customWidth="true"/>
    <col min="3336" max="3336" width="13.625" style="93" customWidth="true"/>
    <col min="3337" max="3584" width="9" style="93"/>
    <col min="3585" max="3585" width="54.25" style="93" customWidth="true"/>
    <col min="3586" max="3586" width="12.875" style="93" customWidth="true"/>
    <col min="3587" max="3587" width="19.25" style="93" customWidth="true"/>
    <col min="3588" max="3588" width="18.875" style="93" customWidth="true"/>
    <col min="3589" max="3589" width="13.375" style="93" customWidth="true"/>
    <col min="3590" max="3590" width="13.5" style="93" customWidth="true"/>
    <col min="3591" max="3591" width="14.625" style="93" customWidth="true"/>
    <col min="3592" max="3592" width="13.625" style="93" customWidth="true"/>
    <col min="3593" max="3840" width="9" style="93"/>
    <col min="3841" max="3841" width="54.25" style="93" customWidth="true"/>
    <col min="3842" max="3842" width="12.875" style="93" customWidth="true"/>
    <col min="3843" max="3843" width="19.25" style="93" customWidth="true"/>
    <col min="3844" max="3844" width="18.875" style="93" customWidth="true"/>
    <col min="3845" max="3845" width="13.375" style="93" customWidth="true"/>
    <col min="3846" max="3846" width="13.5" style="93" customWidth="true"/>
    <col min="3847" max="3847" width="14.625" style="93" customWidth="true"/>
    <col min="3848" max="3848" width="13.625" style="93" customWidth="true"/>
    <col min="3849" max="4096" width="9" style="93"/>
    <col min="4097" max="4097" width="54.25" style="93" customWidth="true"/>
    <col min="4098" max="4098" width="12.875" style="93" customWidth="true"/>
    <col min="4099" max="4099" width="19.25" style="93" customWidth="true"/>
    <col min="4100" max="4100" width="18.875" style="93" customWidth="true"/>
    <col min="4101" max="4101" width="13.375" style="93" customWidth="true"/>
    <col min="4102" max="4102" width="13.5" style="93" customWidth="true"/>
    <col min="4103" max="4103" width="14.625" style="93" customWidth="true"/>
    <col min="4104" max="4104" width="13.625" style="93" customWidth="true"/>
    <col min="4105" max="4352" width="9" style="93"/>
    <col min="4353" max="4353" width="54.25" style="93" customWidth="true"/>
    <col min="4354" max="4354" width="12.875" style="93" customWidth="true"/>
    <col min="4355" max="4355" width="19.25" style="93" customWidth="true"/>
    <col min="4356" max="4356" width="18.875" style="93" customWidth="true"/>
    <col min="4357" max="4357" width="13.375" style="93" customWidth="true"/>
    <col min="4358" max="4358" width="13.5" style="93" customWidth="true"/>
    <col min="4359" max="4359" width="14.625" style="93" customWidth="true"/>
    <col min="4360" max="4360" width="13.625" style="93" customWidth="true"/>
    <col min="4361" max="4608" width="9" style="93"/>
    <col min="4609" max="4609" width="54.25" style="93" customWidth="true"/>
    <col min="4610" max="4610" width="12.875" style="93" customWidth="true"/>
    <col min="4611" max="4611" width="19.25" style="93" customWidth="true"/>
    <col min="4612" max="4612" width="18.875" style="93" customWidth="true"/>
    <col min="4613" max="4613" width="13.375" style="93" customWidth="true"/>
    <col min="4614" max="4614" width="13.5" style="93" customWidth="true"/>
    <col min="4615" max="4615" width="14.625" style="93" customWidth="true"/>
    <col min="4616" max="4616" width="13.625" style="93" customWidth="true"/>
    <col min="4617" max="4864" width="9" style="93"/>
    <col min="4865" max="4865" width="54.25" style="93" customWidth="true"/>
    <col min="4866" max="4866" width="12.875" style="93" customWidth="true"/>
    <col min="4867" max="4867" width="19.25" style="93" customWidth="true"/>
    <col min="4868" max="4868" width="18.875" style="93" customWidth="true"/>
    <col min="4869" max="4869" width="13.375" style="93" customWidth="true"/>
    <col min="4870" max="4870" width="13.5" style="93" customWidth="true"/>
    <col min="4871" max="4871" width="14.625" style="93" customWidth="true"/>
    <col min="4872" max="4872" width="13.625" style="93" customWidth="true"/>
    <col min="4873" max="5120" width="9" style="93"/>
    <col min="5121" max="5121" width="54.25" style="93" customWidth="true"/>
    <col min="5122" max="5122" width="12.875" style="93" customWidth="true"/>
    <col min="5123" max="5123" width="19.25" style="93" customWidth="true"/>
    <col min="5124" max="5124" width="18.875" style="93" customWidth="true"/>
    <col min="5125" max="5125" width="13.375" style="93" customWidth="true"/>
    <col min="5126" max="5126" width="13.5" style="93" customWidth="true"/>
    <col min="5127" max="5127" width="14.625" style="93" customWidth="true"/>
    <col min="5128" max="5128" width="13.625" style="93" customWidth="true"/>
    <col min="5129" max="5376" width="9" style="93"/>
    <col min="5377" max="5377" width="54.25" style="93" customWidth="true"/>
    <col min="5378" max="5378" width="12.875" style="93" customWidth="true"/>
    <col min="5379" max="5379" width="19.25" style="93" customWidth="true"/>
    <col min="5380" max="5380" width="18.875" style="93" customWidth="true"/>
    <col min="5381" max="5381" width="13.375" style="93" customWidth="true"/>
    <col min="5382" max="5382" width="13.5" style="93" customWidth="true"/>
    <col min="5383" max="5383" width="14.625" style="93" customWidth="true"/>
    <col min="5384" max="5384" width="13.625" style="93" customWidth="true"/>
    <col min="5385" max="5632" width="9" style="93"/>
    <col min="5633" max="5633" width="54.25" style="93" customWidth="true"/>
    <col min="5634" max="5634" width="12.875" style="93" customWidth="true"/>
    <col min="5635" max="5635" width="19.25" style="93" customWidth="true"/>
    <col min="5636" max="5636" width="18.875" style="93" customWidth="true"/>
    <col min="5637" max="5637" width="13.375" style="93" customWidth="true"/>
    <col min="5638" max="5638" width="13.5" style="93" customWidth="true"/>
    <col min="5639" max="5639" width="14.625" style="93" customWidth="true"/>
    <col min="5640" max="5640" width="13.625" style="93" customWidth="true"/>
    <col min="5641" max="5888" width="9" style="93"/>
    <col min="5889" max="5889" width="54.25" style="93" customWidth="true"/>
    <col min="5890" max="5890" width="12.875" style="93" customWidth="true"/>
    <col min="5891" max="5891" width="19.25" style="93" customWidth="true"/>
    <col min="5892" max="5892" width="18.875" style="93" customWidth="true"/>
    <col min="5893" max="5893" width="13.375" style="93" customWidth="true"/>
    <col min="5894" max="5894" width="13.5" style="93" customWidth="true"/>
    <col min="5895" max="5895" width="14.625" style="93" customWidth="true"/>
    <col min="5896" max="5896" width="13.625" style="93" customWidth="true"/>
    <col min="5897" max="6144" width="9" style="93"/>
    <col min="6145" max="6145" width="54.25" style="93" customWidth="true"/>
    <col min="6146" max="6146" width="12.875" style="93" customWidth="true"/>
    <col min="6147" max="6147" width="19.25" style="93" customWidth="true"/>
    <col min="6148" max="6148" width="18.875" style="93" customWidth="true"/>
    <col min="6149" max="6149" width="13.375" style="93" customWidth="true"/>
    <col min="6150" max="6150" width="13.5" style="93" customWidth="true"/>
    <col min="6151" max="6151" width="14.625" style="93" customWidth="true"/>
    <col min="6152" max="6152" width="13.625" style="93" customWidth="true"/>
    <col min="6153" max="6400" width="9" style="93"/>
    <col min="6401" max="6401" width="54.25" style="93" customWidth="true"/>
    <col min="6402" max="6402" width="12.875" style="93" customWidth="true"/>
    <col min="6403" max="6403" width="19.25" style="93" customWidth="true"/>
    <col min="6404" max="6404" width="18.875" style="93" customWidth="true"/>
    <col min="6405" max="6405" width="13.375" style="93" customWidth="true"/>
    <col min="6406" max="6406" width="13.5" style="93" customWidth="true"/>
    <col min="6407" max="6407" width="14.625" style="93" customWidth="true"/>
    <col min="6408" max="6408" width="13.625" style="93" customWidth="true"/>
    <col min="6409" max="6656" width="9" style="93"/>
    <col min="6657" max="6657" width="54.25" style="93" customWidth="true"/>
    <col min="6658" max="6658" width="12.875" style="93" customWidth="true"/>
    <col min="6659" max="6659" width="19.25" style="93" customWidth="true"/>
    <col min="6660" max="6660" width="18.875" style="93" customWidth="true"/>
    <col min="6661" max="6661" width="13.375" style="93" customWidth="true"/>
    <col min="6662" max="6662" width="13.5" style="93" customWidth="true"/>
    <col min="6663" max="6663" width="14.625" style="93" customWidth="true"/>
    <col min="6664" max="6664" width="13.625" style="93" customWidth="true"/>
    <col min="6665" max="6912" width="9" style="93"/>
    <col min="6913" max="6913" width="54.25" style="93" customWidth="true"/>
    <col min="6914" max="6914" width="12.875" style="93" customWidth="true"/>
    <col min="6915" max="6915" width="19.25" style="93" customWidth="true"/>
    <col min="6916" max="6916" width="18.875" style="93" customWidth="true"/>
    <col min="6917" max="6917" width="13.375" style="93" customWidth="true"/>
    <col min="6918" max="6918" width="13.5" style="93" customWidth="true"/>
    <col min="6919" max="6919" width="14.625" style="93" customWidth="true"/>
    <col min="6920" max="6920" width="13.625" style="93" customWidth="true"/>
    <col min="6921" max="7168" width="9" style="93"/>
    <col min="7169" max="7169" width="54.25" style="93" customWidth="true"/>
    <col min="7170" max="7170" width="12.875" style="93" customWidth="true"/>
    <col min="7171" max="7171" width="19.25" style="93" customWidth="true"/>
    <col min="7172" max="7172" width="18.875" style="93" customWidth="true"/>
    <col min="7173" max="7173" width="13.375" style="93" customWidth="true"/>
    <col min="7174" max="7174" width="13.5" style="93" customWidth="true"/>
    <col min="7175" max="7175" width="14.625" style="93" customWidth="true"/>
    <col min="7176" max="7176" width="13.625" style="93" customWidth="true"/>
    <col min="7177" max="7424" width="9" style="93"/>
    <col min="7425" max="7425" width="54.25" style="93" customWidth="true"/>
    <col min="7426" max="7426" width="12.875" style="93" customWidth="true"/>
    <col min="7427" max="7427" width="19.25" style="93" customWidth="true"/>
    <col min="7428" max="7428" width="18.875" style="93" customWidth="true"/>
    <col min="7429" max="7429" width="13.375" style="93" customWidth="true"/>
    <col min="7430" max="7430" width="13.5" style="93" customWidth="true"/>
    <col min="7431" max="7431" width="14.625" style="93" customWidth="true"/>
    <col min="7432" max="7432" width="13.625" style="93" customWidth="true"/>
    <col min="7433" max="7680" width="9" style="93"/>
    <col min="7681" max="7681" width="54.25" style="93" customWidth="true"/>
    <col min="7682" max="7682" width="12.875" style="93" customWidth="true"/>
    <col min="7683" max="7683" width="19.25" style="93" customWidth="true"/>
    <col min="7684" max="7684" width="18.875" style="93" customWidth="true"/>
    <col min="7685" max="7685" width="13.375" style="93" customWidth="true"/>
    <col min="7686" max="7686" width="13.5" style="93" customWidth="true"/>
    <col min="7687" max="7687" width="14.625" style="93" customWidth="true"/>
    <col min="7688" max="7688" width="13.625" style="93" customWidth="true"/>
    <col min="7689" max="7936" width="9" style="93"/>
    <col min="7937" max="7937" width="54.25" style="93" customWidth="true"/>
    <col min="7938" max="7938" width="12.875" style="93" customWidth="true"/>
    <col min="7939" max="7939" width="19.25" style="93" customWidth="true"/>
    <col min="7940" max="7940" width="18.875" style="93" customWidth="true"/>
    <col min="7941" max="7941" width="13.375" style="93" customWidth="true"/>
    <col min="7942" max="7942" width="13.5" style="93" customWidth="true"/>
    <col min="7943" max="7943" width="14.625" style="93" customWidth="true"/>
    <col min="7944" max="7944" width="13.625" style="93" customWidth="true"/>
    <col min="7945" max="8192" width="9" style="93"/>
    <col min="8193" max="8193" width="54.25" style="93" customWidth="true"/>
    <col min="8194" max="8194" width="12.875" style="93" customWidth="true"/>
    <col min="8195" max="8195" width="19.25" style="93" customWidth="true"/>
    <col min="8196" max="8196" width="18.875" style="93" customWidth="true"/>
    <col min="8197" max="8197" width="13.375" style="93" customWidth="true"/>
    <col min="8198" max="8198" width="13.5" style="93" customWidth="true"/>
    <col min="8199" max="8199" width="14.625" style="93" customWidth="true"/>
    <col min="8200" max="8200" width="13.625" style="93" customWidth="true"/>
    <col min="8201" max="8448" width="9" style="93"/>
    <col min="8449" max="8449" width="54.25" style="93" customWidth="true"/>
    <col min="8450" max="8450" width="12.875" style="93" customWidth="true"/>
    <col min="8451" max="8451" width="19.25" style="93" customWidth="true"/>
    <col min="8452" max="8452" width="18.875" style="93" customWidth="true"/>
    <col min="8453" max="8453" width="13.375" style="93" customWidth="true"/>
    <col min="8454" max="8454" width="13.5" style="93" customWidth="true"/>
    <col min="8455" max="8455" width="14.625" style="93" customWidth="true"/>
    <col min="8456" max="8456" width="13.625" style="93" customWidth="true"/>
    <col min="8457" max="8704" width="9" style="93"/>
    <col min="8705" max="8705" width="54.25" style="93" customWidth="true"/>
    <col min="8706" max="8706" width="12.875" style="93" customWidth="true"/>
    <col min="8707" max="8707" width="19.25" style="93" customWidth="true"/>
    <col min="8708" max="8708" width="18.875" style="93" customWidth="true"/>
    <col min="8709" max="8709" width="13.375" style="93" customWidth="true"/>
    <col min="8710" max="8710" width="13.5" style="93" customWidth="true"/>
    <col min="8711" max="8711" width="14.625" style="93" customWidth="true"/>
    <col min="8712" max="8712" width="13.625" style="93" customWidth="true"/>
    <col min="8713" max="8960" width="9" style="93"/>
    <col min="8961" max="8961" width="54.25" style="93" customWidth="true"/>
    <col min="8962" max="8962" width="12.875" style="93" customWidth="true"/>
    <col min="8963" max="8963" width="19.25" style="93" customWidth="true"/>
    <col min="8964" max="8964" width="18.875" style="93" customWidth="true"/>
    <col min="8965" max="8965" width="13.375" style="93" customWidth="true"/>
    <col min="8966" max="8966" width="13.5" style="93" customWidth="true"/>
    <col min="8967" max="8967" width="14.625" style="93" customWidth="true"/>
    <col min="8968" max="8968" width="13.625" style="93" customWidth="true"/>
    <col min="8969" max="9216" width="9" style="93"/>
    <col min="9217" max="9217" width="54.25" style="93" customWidth="true"/>
    <col min="9218" max="9218" width="12.875" style="93" customWidth="true"/>
    <col min="9219" max="9219" width="19.25" style="93" customWidth="true"/>
    <col min="9220" max="9220" width="18.875" style="93" customWidth="true"/>
    <col min="9221" max="9221" width="13.375" style="93" customWidth="true"/>
    <col min="9222" max="9222" width="13.5" style="93" customWidth="true"/>
    <col min="9223" max="9223" width="14.625" style="93" customWidth="true"/>
    <col min="9224" max="9224" width="13.625" style="93" customWidth="true"/>
    <col min="9225" max="9472" width="9" style="93"/>
    <col min="9473" max="9473" width="54.25" style="93" customWidth="true"/>
    <col min="9474" max="9474" width="12.875" style="93" customWidth="true"/>
    <col min="9475" max="9475" width="19.25" style="93" customWidth="true"/>
    <col min="9476" max="9476" width="18.875" style="93" customWidth="true"/>
    <col min="9477" max="9477" width="13.375" style="93" customWidth="true"/>
    <col min="9478" max="9478" width="13.5" style="93" customWidth="true"/>
    <col min="9479" max="9479" width="14.625" style="93" customWidth="true"/>
    <col min="9480" max="9480" width="13.625" style="93" customWidth="true"/>
    <col min="9481" max="9728" width="9" style="93"/>
    <col min="9729" max="9729" width="54.25" style="93" customWidth="true"/>
    <col min="9730" max="9730" width="12.875" style="93" customWidth="true"/>
    <col min="9731" max="9731" width="19.25" style="93" customWidth="true"/>
    <col min="9732" max="9732" width="18.875" style="93" customWidth="true"/>
    <col min="9733" max="9733" width="13.375" style="93" customWidth="true"/>
    <col min="9734" max="9734" width="13.5" style="93" customWidth="true"/>
    <col min="9735" max="9735" width="14.625" style="93" customWidth="true"/>
    <col min="9736" max="9736" width="13.625" style="93" customWidth="true"/>
    <col min="9737" max="9984" width="9" style="93"/>
    <col min="9985" max="9985" width="54.25" style="93" customWidth="true"/>
    <col min="9986" max="9986" width="12.875" style="93" customWidth="true"/>
    <col min="9987" max="9987" width="19.25" style="93" customWidth="true"/>
    <col min="9988" max="9988" width="18.875" style="93" customWidth="true"/>
    <col min="9989" max="9989" width="13.375" style="93" customWidth="true"/>
    <col min="9990" max="9990" width="13.5" style="93" customWidth="true"/>
    <col min="9991" max="9991" width="14.625" style="93" customWidth="true"/>
    <col min="9992" max="9992" width="13.625" style="93" customWidth="true"/>
    <col min="9993" max="10240" width="9" style="93"/>
    <col min="10241" max="10241" width="54.25" style="93" customWidth="true"/>
    <col min="10242" max="10242" width="12.875" style="93" customWidth="true"/>
    <col min="10243" max="10243" width="19.25" style="93" customWidth="true"/>
    <col min="10244" max="10244" width="18.875" style="93" customWidth="true"/>
    <col min="10245" max="10245" width="13.375" style="93" customWidth="true"/>
    <col min="10246" max="10246" width="13.5" style="93" customWidth="true"/>
    <col min="10247" max="10247" width="14.625" style="93" customWidth="true"/>
    <col min="10248" max="10248" width="13.625" style="93" customWidth="true"/>
    <col min="10249" max="10496" width="9" style="93"/>
    <col min="10497" max="10497" width="54.25" style="93" customWidth="true"/>
    <col min="10498" max="10498" width="12.875" style="93" customWidth="true"/>
    <col min="10499" max="10499" width="19.25" style="93" customWidth="true"/>
    <col min="10500" max="10500" width="18.875" style="93" customWidth="true"/>
    <col min="10501" max="10501" width="13.375" style="93" customWidth="true"/>
    <col min="10502" max="10502" width="13.5" style="93" customWidth="true"/>
    <col min="10503" max="10503" width="14.625" style="93" customWidth="true"/>
    <col min="10504" max="10504" width="13.625" style="93" customWidth="true"/>
    <col min="10505" max="10752" width="9" style="93"/>
    <col min="10753" max="10753" width="54.25" style="93" customWidth="true"/>
    <col min="10754" max="10754" width="12.875" style="93" customWidth="true"/>
    <col min="10755" max="10755" width="19.25" style="93" customWidth="true"/>
    <col min="10756" max="10756" width="18.875" style="93" customWidth="true"/>
    <col min="10757" max="10757" width="13.375" style="93" customWidth="true"/>
    <col min="10758" max="10758" width="13.5" style="93" customWidth="true"/>
    <col min="10759" max="10759" width="14.625" style="93" customWidth="true"/>
    <col min="10760" max="10760" width="13.625" style="93" customWidth="true"/>
    <col min="10761" max="11008" width="9" style="93"/>
    <col min="11009" max="11009" width="54.25" style="93" customWidth="true"/>
    <col min="11010" max="11010" width="12.875" style="93" customWidth="true"/>
    <col min="11011" max="11011" width="19.25" style="93" customWidth="true"/>
    <col min="11012" max="11012" width="18.875" style="93" customWidth="true"/>
    <col min="11013" max="11013" width="13.375" style="93" customWidth="true"/>
    <col min="11014" max="11014" width="13.5" style="93" customWidth="true"/>
    <col min="11015" max="11015" width="14.625" style="93" customWidth="true"/>
    <col min="11016" max="11016" width="13.625" style="93" customWidth="true"/>
    <col min="11017" max="11264" width="9" style="93"/>
    <col min="11265" max="11265" width="54.25" style="93" customWidth="true"/>
    <col min="11266" max="11266" width="12.875" style="93" customWidth="true"/>
    <col min="11267" max="11267" width="19.25" style="93" customWidth="true"/>
    <col min="11268" max="11268" width="18.875" style="93" customWidth="true"/>
    <col min="11269" max="11269" width="13.375" style="93" customWidth="true"/>
    <col min="11270" max="11270" width="13.5" style="93" customWidth="true"/>
    <col min="11271" max="11271" width="14.625" style="93" customWidth="true"/>
    <col min="11272" max="11272" width="13.625" style="93" customWidth="true"/>
    <col min="11273" max="11520" width="9" style="93"/>
    <col min="11521" max="11521" width="54.25" style="93" customWidth="true"/>
    <col min="11522" max="11522" width="12.875" style="93" customWidth="true"/>
    <col min="11523" max="11523" width="19.25" style="93" customWidth="true"/>
    <col min="11524" max="11524" width="18.875" style="93" customWidth="true"/>
    <col min="11525" max="11525" width="13.375" style="93" customWidth="true"/>
    <col min="11526" max="11526" width="13.5" style="93" customWidth="true"/>
    <col min="11527" max="11527" width="14.625" style="93" customWidth="true"/>
    <col min="11528" max="11528" width="13.625" style="93" customWidth="true"/>
    <col min="11529" max="11776" width="9" style="93"/>
    <col min="11777" max="11777" width="54.25" style="93" customWidth="true"/>
    <col min="11778" max="11778" width="12.875" style="93" customWidth="true"/>
    <col min="11779" max="11779" width="19.25" style="93" customWidth="true"/>
    <col min="11780" max="11780" width="18.875" style="93" customWidth="true"/>
    <col min="11781" max="11781" width="13.375" style="93" customWidth="true"/>
    <col min="11782" max="11782" width="13.5" style="93" customWidth="true"/>
    <col min="11783" max="11783" width="14.625" style="93" customWidth="true"/>
    <col min="11784" max="11784" width="13.625" style="93" customWidth="true"/>
    <col min="11785" max="12032" width="9" style="93"/>
    <col min="12033" max="12033" width="54.25" style="93" customWidth="true"/>
    <col min="12034" max="12034" width="12.875" style="93" customWidth="true"/>
    <col min="12035" max="12035" width="19.25" style="93" customWidth="true"/>
    <col min="12036" max="12036" width="18.875" style="93" customWidth="true"/>
    <col min="12037" max="12037" width="13.375" style="93" customWidth="true"/>
    <col min="12038" max="12038" width="13.5" style="93" customWidth="true"/>
    <col min="12039" max="12039" width="14.625" style="93" customWidth="true"/>
    <col min="12040" max="12040" width="13.625" style="93" customWidth="true"/>
    <col min="12041" max="12288" width="9" style="93"/>
    <col min="12289" max="12289" width="54.25" style="93" customWidth="true"/>
    <col min="12290" max="12290" width="12.875" style="93" customWidth="true"/>
    <col min="12291" max="12291" width="19.25" style="93" customWidth="true"/>
    <col min="12292" max="12292" width="18.875" style="93" customWidth="true"/>
    <col min="12293" max="12293" width="13.375" style="93" customWidth="true"/>
    <col min="12294" max="12294" width="13.5" style="93" customWidth="true"/>
    <col min="12295" max="12295" width="14.625" style="93" customWidth="true"/>
    <col min="12296" max="12296" width="13.625" style="93" customWidth="true"/>
    <col min="12297" max="12544" width="9" style="93"/>
    <col min="12545" max="12545" width="54.25" style="93" customWidth="true"/>
    <col min="12546" max="12546" width="12.875" style="93" customWidth="true"/>
    <col min="12547" max="12547" width="19.25" style="93" customWidth="true"/>
    <col min="12548" max="12548" width="18.875" style="93" customWidth="true"/>
    <col min="12549" max="12549" width="13.375" style="93" customWidth="true"/>
    <col min="12550" max="12550" width="13.5" style="93" customWidth="true"/>
    <col min="12551" max="12551" width="14.625" style="93" customWidth="true"/>
    <col min="12552" max="12552" width="13.625" style="93" customWidth="true"/>
    <col min="12553" max="12800" width="9" style="93"/>
    <col min="12801" max="12801" width="54.25" style="93" customWidth="true"/>
    <col min="12802" max="12802" width="12.875" style="93" customWidth="true"/>
    <col min="12803" max="12803" width="19.25" style="93" customWidth="true"/>
    <col min="12804" max="12804" width="18.875" style="93" customWidth="true"/>
    <col min="12805" max="12805" width="13.375" style="93" customWidth="true"/>
    <col min="12806" max="12806" width="13.5" style="93" customWidth="true"/>
    <col min="12807" max="12807" width="14.625" style="93" customWidth="true"/>
    <col min="12808" max="12808" width="13.625" style="93" customWidth="true"/>
    <col min="12809" max="13056" width="9" style="93"/>
    <col min="13057" max="13057" width="54.25" style="93" customWidth="true"/>
    <col min="13058" max="13058" width="12.875" style="93" customWidth="true"/>
    <col min="13059" max="13059" width="19.25" style="93" customWidth="true"/>
    <col min="13060" max="13060" width="18.875" style="93" customWidth="true"/>
    <col min="13061" max="13061" width="13.375" style="93" customWidth="true"/>
    <col min="13062" max="13062" width="13.5" style="93" customWidth="true"/>
    <col min="13063" max="13063" width="14.625" style="93" customWidth="true"/>
    <col min="13064" max="13064" width="13.625" style="93" customWidth="true"/>
    <col min="13065" max="13312" width="9" style="93"/>
    <col min="13313" max="13313" width="54.25" style="93" customWidth="true"/>
    <col min="13314" max="13314" width="12.875" style="93" customWidth="true"/>
    <col min="13315" max="13315" width="19.25" style="93" customWidth="true"/>
    <col min="13316" max="13316" width="18.875" style="93" customWidth="true"/>
    <col min="13317" max="13317" width="13.375" style="93" customWidth="true"/>
    <col min="13318" max="13318" width="13.5" style="93" customWidth="true"/>
    <col min="13319" max="13319" width="14.625" style="93" customWidth="true"/>
    <col min="13320" max="13320" width="13.625" style="93" customWidth="true"/>
    <col min="13321" max="13568" width="9" style="93"/>
    <col min="13569" max="13569" width="54.25" style="93" customWidth="true"/>
    <col min="13570" max="13570" width="12.875" style="93" customWidth="true"/>
    <col min="13571" max="13571" width="19.25" style="93" customWidth="true"/>
    <col min="13572" max="13572" width="18.875" style="93" customWidth="true"/>
    <col min="13573" max="13573" width="13.375" style="93" customWidth="true"/>
    <col min="13574" max="13574" width="13.5" style="93" customWidth="true"/>
    <col min="13575" max="13575" width="14.625" style="93" customWidth="true"/>
    <col min="13576" max="13576" width="13.625" style="93" customWidth="true"/>
    <col min="13577" max="13824" width="9" style="93"/>
    <col min="13825" max="13825" width="54.25" style="93" customWidth="true"/>
    <col min="13826" max="13826" width="12.875" style="93" customWidth="true"/>
    <col min="13827" max="13827" width="19.25" style="93" customWidth="true"/>
    <col min="13828" max="13828" width="18.875" style="93" customWidth="true"/>
    <col min="13829" max="13829" width="13.375" style="93" customWidth="true"/>
    <col min="13830" max="13830" width="13.5" style="93" customWidth="true"/>
    <col min="13831" max="13831" width="14.625" style="93" customWidth="true"/>
    <col min="13832" max="13832" width="13.625" style="93" customWidth="true"/>
    <col min="13833" max="14080" width="9" style="93"/>
    <col min="14081" max="14081" width="54.25" style="93" customWidth="true"/>
    <col min="14082" max="14082" width="12.875" style="93" customWidth="true"/>
    <col min="14083" max="14083" width="19.25" style="93" customWidth="true"/>
    <col min="14084" max="14084" width="18.875" style="93" customWidth="true"/>
    <col min="14085" max="14085" width="13.375" style="93" customWidth="true"/>
    <col min="14086" max="14086" width="13.5" style="93" customWidth="true"/>
    <col min="14087" max="14087" width="14.625" style="93" customWidth="true"/>
    <col min="14088" max="14088" width="13.625" style="93" customWidth="true"/>
    <col min="14089" max="14336" width="9" style="93"/>
    <col min="14337" max="14337" width="54.25" style="93" customWidth="true"/>
    <col min="14338" max="14338" width="12.875" style="93" customWidth="true"/>
    <col min="14339" max="14339" width="19.25" style="93" customWidth="true"/>
    <col min="14340" max="14340" width="18.875" style="93" customWidth="true"/>
    <col min="14341" max="14341" width="13.375" style="93" customWidth="true"/>
    <col min="14342" max="14342" width="13.5" style="93" customWidth="true"/>
    <col min="14343" max="14343" width="14.625" style="93" customWidth="true"/>
    <col min="14344" max="14344" width="13.625" style="93" customWidth="true"/>
    <col min="14345" max="14592" width="9" style="93"/>
    <col min="14593" max="14593" width="54.25" style="93" customWidth="true"/>
    <col min="14594" max="14594" width="12.875" style="93" customWidth="true"/>
    <col min="14595" max="14595" width="19.25" style="93" customWidth="true"/>
    <col min="14596" max="14596" width="18.875" style="93" customWidth="true"/>
    <col min="14597" max="14597" width="13.375" style="93" customWidth="true"/>
    <col min="14598" max="14598" width="13.5" style="93" customWidth="true"/>
    <col min="14599" max="14599" width="14.625" style="93" customWidth="true"/>
    <col min="14600" max="14600" width="13.625" style="93" customWidth="true"/>
    <col min="14601" max="14848" width="9" style="93"/>
    <col min="14849" max="14849" width="54.25" style="93" customWidth="true"/>
    <col min="14850" max="14850" width="12.875" style="93" customWidth="true"/>
    <col min="14851" max="14851" width="19.25" style="93" customWidth="true"/>
    <col min="14852" max="14852" width="18.875" style="93" customWidth="true"/>
    <col min="14853" max="14853" width="13.375" style="93" customWidth="true"/>
    <col min="14854" max="14854" width="13.5" style="93" customWidth="true"/>
    <col min="14855" max="14855" width="14.625" style="93" customWidth="true"/>
    <col min="14856" max="14856" width="13.625" style="93" customWidth="true"/>
    <col min="14857" max="15104" width="9" style="93"/>
    <col min="15105" max="15105" width="54.25" style="93" customWidth="true"/>
    <col min="15106" max="15106" width="12.875" style="93" customWidth="true"/>
    <col min="15107" max="15107" width="19.25" style="93" customWidth="true"/>
    <col min="15108" max="15108" width="18.875" style="93" customWidth="true"/>
    <col min="15109" max="15109" width="13.375" style="93" customWidth="true"/>
    <col min="15110" max="15110" width="13.5" style="93" customWidth="true"/>
    <col min="15111" max="15111" width="14.625" style="93" customWidth="true"/>
    <col min="15112" max="15112" width="13.625" style="93" customWidth="true"/>
    <col min="15113" max="15360" width="9" style="93"/>
    <col min="15361" max="15361" width="54.25" style="93" customWidth="true"/>
    <col min="15362" max="15362" width="12.875" style="93" customWidth="true"/>
    <col min="15363" max="15363" width="19.25" style="93" customWidth="true"/>
    <col min="15364" max="15364" width="18.875" style="93" customWidth="true"/>
    <col min="15365" max="15365" width="13.375" style="93" customWidth="true"/>
    <col min="15366" max="15366" width="13.5" style="93" customWidth="true"/>
    <col min="15367" max="15367" width="14.625" style="93" customWidth="true"/>
    <col min="15368" max="15368" width="13.625" style="93" customWidth="true"/>
    <col min="15369" max="15616" width="9" style="93"/>
    <col min="15617" max="15617" width="54.25" style="93" customWidth="true"/>
    <col min="15618" max="15618" width="12.875" style="93" customWidth="true"/>
    <col min="15619" max="15619" width="19.25" style="93" customWidth="true"/>
    <col min="15620" max="15620" width="18.875" style="93" customWidth="true"/>
    <col min="15621" max="15621" width="13.375" style="93" customWidth="true"/>
    <col min="15622" max="15622" width="13.5" style="93" customWidth="true"/>
    <col min="15623" max="15623" width="14.625" style="93" customWidth="true"/>
    <col min="15624" max="15624" width="13.625" style="93" customWidth="true"/>
    <col min="15625" max="15872" width="9" style="93"/>
    <col min="15873" max="15873" width="54.25" style="93" customWidth="true"/>
    <col min="15874" max="15874" width="12.875" style="93" customWidth="true"/>
    <col min="15875" max="15875" width="19.25" style="93" customWidth="true"/>
    <col min="15876" max="15876" width="18.875" style="93" customWidth="true"/>
    <col min="15877" max="15877" width="13.375" style="93" customWidth="true"/>
    <col min="15878" max="15878" width="13.5" style="93" customWidth="true"/>
    <col min="15879" max="15879" width="14.625" style="93" customWidth="true"/>
    <col min="15880" max="15880" width="13.625" style="93" customWidth="true"/>
    <col min="15881" max="16128" width="9" style="93"/>
    <col min="16129" max="16129" width="54.25" style="93" customWidth="true"/>
    <col min="16130" max="16130" width="12.875" style="93" customWidth="true"/>
    <col min="16131" max="16131" width="19.25" style="93" customWidth="true"/>
    <col min="16132" max="16132" width="18.875" style="93" customWidth="true"/>
    <col min="16133" max="16133" width="13.375" style="93" customWidth="true"/>
    <col min="16134" max="16134" width="13.5" style="93" customWidth="true"/>
    <col min="16135" max="16135" width="14.625" style="93" customWidth="true"/>
    <col min="16136" max="16136" width="13.625" style="93" customWidth="true"/>
    <col min="16137" max="16384" width="9" style="93"/>
  </cols>
  <sheetData>
    <row r="1" spans="1:1">
      <c r="A1" s="94" t="s">
        <v>1526</v>
      </c>
    </row>
    <row r="2" ht="21" spans="1:8">
      <c r="A2" s="95" t="s">
        <v>1527</v>
      </c>
      <c r="B2" s="95"/>
      <c r="C2" s="95"/>
      <c r="D2" s="95"/>
      <c r="E2" s="95"/>
      <c r="F2" s="95"/>
      <c r="G2" s="95"/>
      <c r="H2" s="95"/>
    </row>
    <row r="3" ht="18" customHeight="true" spans="1:8">
      <c r="A3" s="94"/>
      <c r="H3" s="112" t="s">
        <v>2</v>
      </c>
    </row>
    <row r="4" s="92" customFormat="true" ht="31.5" customHeight="true" spans="1:8">
      <c r="A4" s="96" t="s">
        <v>135</v>
      </c>
      <c r="B4" s="96" t="s">
        <v>6</v>
      </c>
      <c r="C4" s="96" t="s">
        <v>1528</v>
      </c>
      <c r="D4" s="97" t="s">
        <v>1529</v>
      </c>
      <c r="E4" s="97" t="s">
        <v>1530</v>
      </c>
      <c r="F4" s="113" t="s">
        <v>1248</v>
      </c>
      <c r="G4" s="96" t="s">
        <v>1249</v>
      </c>
      <c r="H4" s="96" t="s">
        <v>1250</v>
      </c>
    </row>
    <row r="5" s="92" customFormat="true" ht="27.75" customHeight="true" spans="1:8">
      <c r="A5" s="98"/>
      <c r="B5" s="98"/>
      <c r="C5" s="99"/>
      <c r="D5" s="100"/>
      <c r="E5" s="114"/>
      <c r="F5" s="115"/>
      <c r="G5" s="98"/>
      <c r="H5" s="98"/>
    </row>
    <row r="6" ht="18.4" customHeight="true" spans="1:8">
      <c r="A6" s="101" t="s">
        <v>1330</v>
      </c>
      <c r="B6" s="102">
        <f>SUM(B7:B9)</f>
        <v>60</v>
      </c>
      <c r="C6" s="102">
        <f t="shared" ref="C6:H6" si="0">SUM(C7:C9)</f>
        <v>0</v>
      </c>
      <c r="D6" s="102">
        <f t="shared" si="0"/>
        <v>0</v>
      </c>
      <c r="E6" s="102">
        <f t="shared" si="0"/>
        <v>60</v>
      </c>
      <c r="F6" s="102">
        <f t="shared" si="0"/>
        <v>0</v>
      </c>
      <c r="G6" s="102">
        <f t="shared" si="0"/>
        <v>0</v>
      </c>
      <c r="H6" s="102">
        <f t="shared" si="0"/>
        <v>0</v>
      </c>
    </row>
    <row r="7" ht="18.4" customHeight="true" spans="1:8">
      <c r="A7" s="103" t="s">
        <v>1531</v>
      </c>
      <c r="B7" s="104">
        <f t="shared" ref="B7:B9" si="1">SUM(C7:H7)</f>
        <v>0</v>
      </c>
      <c r="C7" s="104"/>
      <c r="D7" s="104"/>
      <c r="E7" s="104"/>
      <c r="F7" s="104"/>
      <c r="G7" s="104"/>
      <c r="H7" s="104"/>
    </row>
    <row r="8" ht="18.4" customHeight="true" spans="1:8">
      <c r="A8" s="103" t="s">
        <v>1532</v>
      </c>
      <c r="B8" s="104">
        <f t="shared" si="1"/>
        <v>0</v>
      </c>
      <c r="C8" s="104"/>
      <c r="D8" s="104"/>
      <c r="E8" s="104"/>
      <c r="F8" s="104"/>
      <c r="G8" s="104"/>
      <c r="H8" s="104"/>
    </row>
    <row r="9" ht="18.4" customHeight="true" spans="1:8">
      <c r="A9" s="105" t="s">
        <v>1533</v>
      </c>
      <c r="B9" s="104">
        <f t="shared" si="1"/>
        <v>60</v>
      </c>
      <c r="C9" s="104"/>
      <c r="D9" s="104"/>
      <c r="E9" s="104">
        <v>60</v>
      </c>
      <c r="F9" s="104"/>
      <c r="G9" s="104"/>
      <c r="H9" s="104"/>
    </row>
    <row r="10" ht="18.4" customHeight="true" spans="1:8">
      <c r="A10" s="101" t="s">
        <v>1334</v>
      </c>
      <c r="B10" s="102">
        <f>SUM(B11:B13)</f>
        <v>45</v>
      </c>
      <c r="C10" s="102">
        <f t="shared" ref="C10:H10" si="2">SUM(C11:C13)</f>
        <v>0</v>
      </c>
      <c r="D10" s="102">
        <f t="shared" si="2"/>
        <v>18</v>
      </c>
      <c r="E10" s="102">
        <f t="shared" si="2"/>
        <v>27</v>
      </c>
      <c r="F10" s="102">
        <f t="shared" si="2"/>
        <v>0</v>
      </c>
      <c r="G10" s="102">
        <f t="shared" si="2"/>
        <v>0</v>
      </c>
      <c r="H10" s="102">
        <f t="shared" si="2"/>
        <v>0</v>
      </c>
    </row>
    <row r="11" ht="18.4" customHeight="true" spans="1:8">
      <c r="A11" s="103" t="s">
        <v>1335</v>
      </c>
      <c r="B11" s="104">
        <f t="shared" ref="B11:B13" si="3">SUM(C11:H11)</f>
        <v>20</v>
      </c>
      <c r="C11" s="104"/>
      <c r="D11" s="104">
        <v>18</v>
      </c>
      <c r="E11" s="104">
        <v>2</v>
      </c>
      <c r="F11" s="104"/>
      <c r="G11" s="104"/>
      <c r="H11" s="104"/>
    </row>
    <row r="12" ht="18.4" customHeight="true" spans="1:8">
      <c r="A12" s="105" t="s">
        <v>1336</v>
      </c>
      <c r="B12" s="104">
        <f t="shared" si="3"/>
        <v>25</v>
      </c>
      <c r="C12" s="104"/>
      <c r="D12" s="104"/>
      <c r="E12" s="104">
        <v>25</v>
      </c>
      <c r="F12" s="104"/>
      <c r="G12" s="104"/>
      <c r="H12" s="104"/>
    </row>
    <row r="13" ht="18.4" customHeight="true" spans="1:8">
      <c r="A13" s="105" t="s">
        <v>1337</v>
      </c>
      <c r="B13" s="104">
        <f t="shared" si="3"/>
        <v>0</v>
      </c>
      <c r="C13" s="104"/>
      <c r="D13" s="104"/>
      <c r="E13" s="104"/>
      <c r="F13" s="104"/>
      <c r="G13" s="104"/>
      <c r="H13" s="104"/>
    </row>
    <row r="14" ht="18.4" customHeight="true" spans="1:8">
      <c r="A14" s="101" t="s">
        <v>1338</v>
      </c>
      <c r="B14" s="102">
        <f>SUM(B15:B16)</f>
        <v>0</v>
      </c>
      <c r="C14" s="102">
        <f t="shared" ref="C14:H14" si="4">SUM(C15:C16)</f>
        <v>0</v>
      </c>
      <c r="D14" s="102">
        <f t="shared" si="4"/>
        <v>0</v>
      </c>
      <c r="E14" s="102">
        <f t="shared" si="4"/>
        <v>0</v>
      </c>
      <c r="F14" s="102">
        <f t="shared" si="4"/>
        <v>0</v>
      </c>
      <c r="G14" s="102">
        <f t="shared" si="4"/>
        <v>0</v>
      </c>
      <c r="H14" s="102">
        <f t="shared" si="4"/>
        <v>0</v>
      </c>
    </row>
    <row r="15" ht="18.4" customHeight="true" spans="1:8">
      <c r="A15" s="101" t="s">
        <v>1339</v>
      </c>
      <c r="B15" s="104">
        <f t="shared" ref="B15:B18" si="5">SUM(C15:H15)</f>
        <v>0</v>
      </c>
      <c r="C15" s="104"/>
      <c r="D15" s="104"/>
      <c r="E15" s="104"/>
      <c r="F15" s="104"/>
      <c r="G15" s="104"/>
      <c r="H15" s="104"/>
    </row>
    <row r="16" ht="18.4" customHeight="true" spans="1:8">
      <c r="A16" s="101" t="s">
        <v>1340</v>
      </c>
      <c r="B16" s="104">
        <f t="shared" si="5"/>
        <v>0</v>
      </c>
      <c r="C16" s="104"/>
      <c r="D16" s="104"/>
      <c r="E16" s="104"/>
      <c r="F16" s="104"/>
      <c r="G16" s="104"/>
      <c r="H16" s="104"/>
    </row>
    <row r="17" ht="18.4" customHeight="true" spans="1:8">
      <c r="A17" s="101" t="s">
        <v>1341</v>
      </c>
      <c r="B17" s="102">
        <f>SUM(B18:B26)</f>
        <v>17197</v>
      </c>
      <c r="C17" s="102">
        <f t="shared" ref="C17:H17" si="6">SUM(C18:C26)</f>
        <v>7260</v>
      </c>
      <c r="D17" s="102">
        <f t="shared" si="6"/>
        <v>45</v>
      </c>
      <c r="E17" s="102">
        <f t="shared" si="6"/>
        <v>892</v>
      </c>
      <c r="F17" s="102">
        <f t="shared" si="6"/>
        <v>0</v>
      </c>
      <c r="G17" s="102">
        <f t="shared" si="6"/>
        <v>9000</v>
      </c>
      <c r="H17" s="102">
        <f t="shared" si="6"/>
        <v>0</v>
      </c>
    </row>
    <row r="18" ht="18.4" customHeight="true" spans="1:8">
      <c r="A18" s="101" t="s">
        <v>1342</v>
      </c>
      <c r="B18" s="104">
        <f t="shared" si="5"/>
        <v>15867</v>
      </c>
      <c r="C18" s="104">
        <v>6000</v>
      </c>
      <c r="D18" s="104"/>
      <c r="E18" s="104">
        <v>867</v>
      </c>
      <c r="F18" s="104"/>
      <c r="G18" s="104">
        <v>9000</v>
      </c>
      <c r="H18" s="104"/>
    </row>
    <row r="19" ht="18.4" customHeight="true" spans="1:8">
      <c r="A19" s="101" t="s">
        <v>1343</v>
      </c>
      <c r="B19" s="104">
        <f t="shared" ref="B19:B26" si="7">SUM(C19:H19)</f>
        <v>0</v>
      </c>
      <c r="C19" s="104"/>
      <c r="D19" s="104"/>
      <c r="E19" s="104"/>
      <c r="F19" s="104"/>
      <c r="G19" s="104"/>
      <c r="H19" s="104"/>
    </row>
    <row r="20" ht="18.4" customHeight="true" spans="1:8">
      <c r="A20" s="101" t="s">
        <v>1344</v>
      </c>
      <c r="B20" s="104">
        <f t="shared" si="7"/>
        <v>69</v>
      </c>
      <c r="C20" s="104"/>
      <c r="D20" s="104">
        <v>45</v>
      </c>
      <c r="E20" s="104">
        <v>24</v>
      </c>
      <c r="F20" s="104"/>
      <c r="G20" s="104"/>
      <c r="H20" s="104"/>
    </row>
    <row r="21" ht="18.4" customHeight="true" spans="1:8">
      <c r="A21" s="106" t="s">
        <v>1345</v>
      </c>
      <c r="B21" s="104">
        <f t="shared" si="7"/>
        <v>0</v>
      </c>
      <c r="C21" s="104"/>
      <c r="D21" s="104"/>
      <c r="E21" s="104"/>
      <c r="F21" s="104"/>
      <c r="G21" s="104"/>
      <c r="H21" s="104"/>
    </row>
    <row r="22" ht="18.4" customHeight="true" spans="1:8">
      <c r="A22" s="101" t="s">
        <v>1347</v>
      </c>
      <c r="B22" s="104">
        <f t="shared" si="7"/>
        <v>0</v>
      </c>
      <c r="C22" s="104"/>
      <c r="D22" s="104"/>
      <c r="E22" s="104"/>
      <c r="F22" s="104"/>
      <c r="G22" s="104"/>
      <c r="H22" s="104"/>
    </row>
    <row r="23" ht="18.4" customHeight="true" spans="1:8">
      <c r="A23" s="106" t="s">
        <v>1348</v>
      </c>
      <c r="B23" s="104">
        <f t="shared" si="7"/>
        <v>0</v>
      </c>
      <c r="C23" s="104"/>
      <c r="D23" s="104"/>
      <c r="E23" s="104"/>
      <c r="F23" s="104"/>
      <c r="G23" s="104"/>
      <c r="H23" s="104"/>
    </row>
    <row r="24" ht="18.4" customHeight="true" spans="1:8">
      <c r="A24" s="106" t="s">
        <v>1349</v>
      </c>
      <c r="B24" s="104">
        <f t="shared" si="7"/>
        <v>0</v>
      </c>
      <c r="C24" s="104"/>
      <c r="D24" s="104"/>
      <c r="E24" s="104"/>
      <c r="F24" s="104"/>
      <c r="G24" s="104"/>
      <c r="H24" s="104"/>
    </row>
    <row r="25" ht="18.4" customHeight="true" spans="1:8">
      <c r="A25" s="106" t="s">
        <v>1350</v>
      </c>
      <c r="B25" s="104">
        <f t="shared" si="7"/>
        <v>1001</v>
      </c>
      <c r="C25" s="104">
        <v>1000</v>
      </c>
      <c r="D25" s="104"/>
      <c r="E25" s="104">
        <v>1</v>
      </c>
      <c r="F25" s="104"/>
      <c r="G25" s="104"/>
      <c r="H25" s="104"/>
    </row>
    <row r="26" ht="18.4" customHeight="true" spans="1:8">
      <c r="A26" s="106" t="s">
        <v>1351</v>
      </c>
      <c r="B26" s="104">
        <f t="shared" si="7"/>
        <v>260</v>
      </c>
      <c r="C26" s="104">
        <v>260</v>
      </c>
      <c r="D26" s="104"/>
      <c r="E26" s="104"/>
      <c r="F26" s="104"/>
      <c r="G26" s="104"/>
      <c r="H26" s="104"/>
    </row>
    <row r="27" ht="18.4" customHeight="true" spans="1:8">
      <c r="A27" s="101" t="s">
        <v>1352</v>
      </c>
      <c r="B27" s="102">
        <f>SUM(B28:B32)</f>
        <v>0</v>
      </c>
      <c r="C27" s="102">
        <f t="shared" ref="C27:H27" si="8">SUM(C28:C32)</f>
        <v>0</v>
      </c>
      <c r="D27" s="102">
        <f t="shared" si="8"/>
        <v>0</v>
      </c>
      <c r="E27" s="102">
        <f t="shared" si="8"/>
        <v>0</v>
      </c>
      <c r="F27" s="102">
        <f t="shared" si="8"/>
        <v>0</v>
      </c>
      <c r="G27" s="102">
        <f t="shared" si="8"/>
        <v>0</v>
      </c>
      <c r="H27" s="102">
        <f t="shared" si="8"/>
        <v>0</v>
      </c>
    </row>
    <row r="28" ht="18.4" customHeight="true" spans="1:8">
      <c r="A28" s="106" t="s">
        <v>1353</v>
      </c>
      <c r="B28" s="104">
        <f t="shared" ref="B28:B32" si="9">SUM(C28:H28)</f>
        <v>0</v>
      </c>
      <c r="C28" s="104"/>
      <c r="D28" s="104"/>
      <c r="E28" s="104"/>
      <c r="F28" s="104"/>
      <c r="G28" s="104"/>
      <c r="H28" s="104"/>
    </row>
    <row r="29" ht="18.4" customHeight="true" spans="1:8">
      <c r="A29" s="107" t="s">
        <v>1354</v>
      </c>
      <c r="B29" s="104">
        <f t="shared" si="9"/>
        <v>0</v>
      </c>
      <c r="C29" s="104"/>
      <c r="D29" s="104"/>
      <c r="E29" s="104"/>
      <c r="F29" s="104"/>
      <c r="G29" s="104"/>
      <c r="H29" s="104"/>
    </row>
    <row r="30" ht="18.4" customHeight="true" spans="1:8">
      <c r="A30" s="108" t="s">
        <v>1355</v>
      </c>
      <c r="B30" s="104">
        <f t="shared" si="9"/>
        <v>0</v>
      </c>
      <c r="C30" s="104"/>
      <c r="D30" s="104"/>
      <c r="E30" s="104"/>
      <c r="F30" s="104"/>
      <c r="G30" s="104"/>
      <c r="H30" s="104"/>
    </row>
    <row r="31" ht="18.4" customHeight="true" spans="1:8">
      <c r="A31" s="109" t="s">
        <v>1356</v>
      </c>
      <c r="B31" s="104">
        <f t="shared" si="9"/>
        <v>0</v>
      </c>
      <c r="C31" s="104"/>
      <c r="D31" s="104"/>
      <c r="E31" s="104"/>
      <c r="F31" s="104"/>
      <c r="G31" s="104"/>
      <c r="H31" s="104"/>
    </row>
    <row r="32" ht="18.4" customHeight="true" spans="1:8">
      <c r="A32" s="109" t="s">
        <v>1357</v>
      </c>
      <c r="B32" s="104">
        <f t="shared" si="9"/>
        <v>0</v>
      </c>
      <c r="C32" s="104"/>
      <c r="D32" s="104"/>
      <c r="E32" s="104"/>
      <c r="F32" s="104"/>
      <c r="G32" s="104"/>
      <c r="H32" s="104"/>
    </row>
    <row r="33" ht="18.4" customHeight="true" spans="1:8">
      <c r="A33" s="103" t="s">
        <v>1358</v>
      </c>
      <c r="B33" s="102">
        <f>SUM(B34:B43)</f>
        <v>0</v>
      </c>
      <c r="C33" s="102">
        <f t="shared" ref="C33:H33" si="10">SUM(C34:C43)</f>
        <v>0</v>
      </c>
      <c r="D33" s="102">
        <f t="shared" si="10"/>
        <v>0</v>
      </c>
      <c r="E33" s="102">
        <f t="shared" si="10"/>
        <v>0</v>
      </c>
      <c r="F33" s="102">
        <f t="shared" si="10"/>
        <v>0</v>
      </c>
      <c r="G33" s="102">
        <f t="shared" si="10"/>
        <v>0</v>
      </c>
      <c r="H33" s="102">
        <f t="shared" si="10"/>
        <v>0</v>
      </c>
    </row>
    <row r="34" ht="18.4" customHeight="true" spans="1:8">
      <c r="A34" s="108" t="s">
        <v>1359</v>
      </c>
      <c r="B34" s="104">
        <f>SUM(C34:H34)</f>
        <v>0</v>
      </c>
      <c r="C34" s="104"/>
      <c r="D34" s="104"/>
      <c r="E34" s="104"/>
      <c r="F34" s="104"/>
      <c r="G34" s="104"/>
      <c r="H34" s="104"/>
    </row>
    <row r="35" ht="18.4" customHeight="true" spans="1:8">
      <c r="A35" s="108" t="s">
        <v>1360</v>
      </c>
      <c r="B35" s="104">
        <f t="shared" ref="B35:B43" si="11">SUM(C35:H35)</f>
        <v>0</v>
      </c>
      <c r="C35" s="104"/>
      <c r="D35" s="104"/>
      <c r="E35" s="104"/>
      <c r="F35" s="104"/>
      <c r="G35" s="104"/>
      <c r="H35" s="104"/>
    </row>
    <row r="36" ht="18.4" customHeight="true" spans="1:8">
      <c r="A36" s="108" t="s">
        <v>1361</v>
      </c>
      <c r="B36" s="104">
        <f t="shared" si="11"/>
        <v>0</v>
      </c>
      <c r="C36" s="104"/>
      <c r="D36" s="104"/>
      <c r="E36" s="104"/>
      <c r="F36" s="104"/>
      <c r="G36" s="104"/>
      <c r="H36" s="104"/>
    </row>
    <row r="37" ht="18.4" customHeight="true" spans="1:8">
      <c r="A37" s="107" t="s">
        <v>1362</v>
      </c>
      <c r="B37" s="104">
        <f t="shared" si="11"/>
        <v>0</v>
      </c>
      <c r="C37" s="104"/>
      <c r="D37" s="104"/>
      <c r="E37" s="104"/>
      <c r="F37" s="104"/>
      <c r="G37" s="104"/>
      <c r="H37" s="104"/>
    </row>
    <row r="38" ht="18.4" customHeight="true" spans="1:8">
      <c r="A38" s="107" t="s">
        <v>1363</v>
      </c>
      <c r="B38" s="104">
        <f t="shared" si="11"/>
        <v>0</v>
      </c>
      <c r="C38" s="104"/>
      <c r="D38" s="104"/>
      <c r="E38" s="104"/>
      <c r="F38" s="104"/>
      <c r="G38" s="104"/>
      <c r="H38" s="104"/>
    </row>
    <row r="39" ht="18.4" customHeight="true" spans="1:8">
      <c r="A39" s="107" t="s">
        <v>1364</v>
      </c>
      <c r="B39" s="104">
        <f t="shared" si="11"/>
        <v>0</v>
      </c>
      <c r="C39" s="104"/>
      <c r="D39" s="104"/>
      <c r="E39" s="104"/>
      <c r="F39" s="104"/>
      <c r="G39" s="104"/>
      <c r="H39" s="104"/>
    </row>
    <row r="40" ht="18.4" customHeight="true" spans="1:8">
      <c r="A40" s="108" t="s">
        <v>1365</v>
      </c>
      <c r="B40" s="104">
        <f t="shared" si="11"/>
        <v>0</v>
      </c>
      <c r="C40" s="104"/>
      <c r="D40" s="104"/>
      <c r="E40" s="104"/>
      <c r="F40" s="104"/>
      <c r="G40" s="104"/>
      <c r="H40" s="104"/>
    </row>
    <row r="41" ht="18.4" customHeight="true" spans="1:8">
      <c r="A41" s="108" t="s">
        <v>1366</v>
      </c>
      <c r="B41" s="104">
        <f t="shared" si="11"/>
        <v>0</v>
      </c>
      <c r="C41" s="104"/>
      <c r="D41" s="104"/>
      <c r="E41" s="104"/>
      <c r="F41" s="104"/>
      <c r="G41" s="104"/>
      <c r="H41" s="104"/>
    </row>
    <row r="42" ht="18.4" customHeight="true" spans="1:8">
      <c r="A42" s="108" t="s">
        <v>1367</v>
      </c>
      <c r="B42" s="104">
        <f t="shared" si="11"/>
        <v>0</v>
      </c>
      <c r="C42" s="104"/>
      <c r="D42" s="104"/>
      <c r="E42" s="104"/>
      <c r="F42" s="104"/>
      <c r="G42" s="104"/>
      <c r="H42" s="104"/>
    </row>
    <row r="43" ht="18.4" customHeight="true" spans="1:8">
      <c r="A43" s="108" t="s">
        <v>1368</v>
      </c>
      <c r="B43" s="104">
        <f t="shared" si="11"/>
        <v>0</v>
      </c>
      <c r="C43" s="104"/>
      <c r="D43" s="104"/>
      <c r="E43" s="104"/>
      <c r="F43" s="104"/>
      <c r="G43" s="104"/>
      <c r="H43" s="104"/>
    </row>
    <row r="44" ht="18.4" customHeight="true" spans="1:8">
      <c r="A44" s="103" t="s">
        <v>1369</v>
      </c>
      <c r="B44" s="102">
        <f>B45</f>
        <v>0</v>
      </c>
      <c r="C44" s="102">
        <f t="shared" ref="C44:H44" si="12">C45</f>
        <v>0</v>
      </c>
      <c r="D44" s="102">
        <f t="shared" si="12"/>
        <v>0</v>
      </c>
      <c r="E44" s="102">
        <f t="shared" si="12"/>
        <v>0</v>
      </c>
      <c r="F44" s="102">
        <f t="shared" si="12"/>
        <v>0</v>
      </c>
      <c r="G44" s="102">
        <f t="shared" si="12"/>
        <v>0</v>
      </c>
      <c r="H44" s="102">
        <f t="shared" si="12"/>
        <v>0</v>
      </c>
    </row>
    <row r="45" ht="18.4" customHeight="true" spans="1:8">
      <c r="A45" s="107" t="s">
        <v>1370</v>
      </c>
      <c r="B45" s="104">
        <f t="shared" ref="B45:B51" si="13">SUM(C45:H45)</f>
        <v>0</v>
      </c>
      <c r="C45" s="104"/>
      <c r="D45" s="104"/>
      <c r="E45" s="104"/>
      <c r="F45" s="104"/>
      <c r="G45" s="104"/>
      <c r="H45" s="104"/>
    </row>
    <row r="46" ht="18.4" customHeight="true" spans="1:8">
      <c r="A46" s="103" t="s">
        <v>1371</v>
      </c>
      <c r="B46" s="102">
        <f>SUM(B47:B49)</f>
        <v>656</v>
      </c>
      <c r="C46" s="102">
        <f t="shared" ref="C46:H46" si="14">SUM(C47:C49)</f>
        <v>0</v>
      </c>
      <c r="D46" s="102">
        <f t="shared" si="14"/>
        <v>112</v>
      </c>
      <c r="E46" s="102">
        <f t="shared" si="14"/>
        <v>544</v>
      </c>
      <c r="F46" s="102">
        <f t="shared" si="14"/>
        <v>0</v>
      </c>
      <c r="G46" s="102">
        <f t="shared" si="14"/>
        <v>0</v>
      </c>
      <c r="H46" s="102">
        <f t="shared" si="14"/>
        <v>0</v>
      </c>
    </row>
    <row r="47" ht="18.4" customHeight="true" spans="1:8">
      <c r="A47" s="107" t="s">
        <v>1372</v>
      </c>
      <c r="B47" s="104">
        <f t="shared" si="13"/>
        <v>0</v>
      </c>
      <c r="C47" s="104"/>
      <c r="D47" s="104"/>
      <c r="E47" s="104"/>
      <c r="F47" s="104"/>
      <c r="G47" s="104"/>
      <c r="H47" s="104"/>
    </row>
    <row r="48" ht="18.4" customHeight="true" spans="1:8">
      <c r="A48" s="107" t="s">
        <v>1373</v>
      </c>
      <c r="B48" s="104">
        <f t="shared" si="13"/>
        <v>0</v>
      </c>
      <c r="C48" s="104"/>
      <c r="D48" s="104"/>
      <c r="E48" s="104"/>
      <c r="F48" s="104"/>
      <c r="G48" s="104"/>
      <c r="H48" s="104"/>
    </row>
    <row r="49" ht="18.4" customHeight="true" spans="1:8">
      <c r="A49" s="108" t="s">
        <v>1374</v>
      </c>
      <c r="B49" s="104">
        <f t="shared" si="13"/>
        <v>656</v>
      </c>
      <c r="C49" s="104"/>
      <c r="D49" s="104">
        <v>112</v>
      </c>
      <c r="E49" s="104">
        <v>544</v>
      </c>
      <c r="F49" s="104"/>
      <c r="G49" s="104"/>
      <c r="H49" s="104"/>
    </row>
    <row r="50" ht="18.4" customHeight="true" spans="1:8">
      <c r="A50" s="103" t="s">
        <v>1375</v>
      </c>
      <c r="B50" s="102">
        <f t="shared" si="13"/>
        <v>0</v>
      </c>
      <c r="C50" s="102"/>
      <c r="D50" s="102"/>
      <c r="E50" s="102"/>
      <c r="F50" s="102"/>
      <c r="G50" s="102"/>
      <c r="H50" s="102"/>
    </row>
    <row r="51" ht="18.4" customHeight="true" spans="1:8">
      <c r="A51" s="103" t="s">
        <v>1376</v>
      </c>
      <c r="B51" s="102">
        <f t="shared" si="13"/>
        <v>0</v>
      </c>
      <c r="C51" s="102"/>
      <c r="D51" s="102"/>
      <c r="E51" s="102"/>
      <c r="F51" s="102"/>
      <c r="G51" s="102"/>
      <c r="H51" s="102"/>
    </row>
    <row r="52" ht="18.4" customHeight="true" spans="1:8">
      <c r="A52" s="110"/>
      <c r="B52" s="110"/>
      <c r="C52" s="110"/>
      <c r="D52" s="110"/>
      <c r="E52" s="110"/>
      <c r="F52" s="110"/>
      <c r="G52" s="110"/>
      <c r="H52" s="110"/>
    </row>
    <row r="53" ht="18.4" customHeight="true" spans="1:8">
      <c r="A53" s="110"/>
      <c r="B53" s="110"/>
      <c r="C53" s="110"/>
      <c r="D53" s="110"/>
      <c r="E53" s="110"/>
      <c r="F53" s="110"/>
      <c r="G53" s="110"/>
      <c r="H53" s="110"/>
    </row>
    <row r="54" ht="20.1" customHeight="true" spans="1:8">
      <c r="A54" s="110"/>
      <c r="B54" s="110"/>
      <c r="C54" s="110"/>
      <c r="D54" s="110"/>
      <c r="E54" s="110"/>
      <c r="F54" s="110"/>
      <c r="G54" s="110"/>
      <c r="H54" s="110"/>
    </row>
    <row r="55" ht="20.1" customHeight="true" spans="1:8">
      <c r="A55" s="110"/>
      <c r="B55" s="110"/>
      <c r="C55" s="110"/>
      <c r="D55" s="110"/>
      <c r="E55" s="110"/>
      <c r="F55" s="110"/>
      <c r="G55" s="110"/>
      <c r="H55" s="110"/>
    </row>
    <row r="56" ht="20.1" customHeight="true" spans="1:8">
      <c r="A56" s="111" t="s">
        <v>1242</v>
      </c>
      <c r="B56" s="102">
        <f>B6+B10+B14+B17+B27+B33+B44+B46+B50+B51</f>
        <v>17958</v>
      </c>
      <c r="C56" s="102">
        <f t="shared" ref="C56:H56" si="15">C6+C10+C14+C17+C27+C33+C44+C46+C50+C51</f>
        <v>7260</v>
      </c>
      <c r="D56" s="102">
        <f t="shared" si="15"/>
        <v>175</v>
      </c>
      <c r="E56" s="102">
        <f t="shared" si="15"/>
        <v>1523</v>
      </c>
      <c r="F56" s="102">
        <f t="shared" si="15"/>
        <v>0</v>
      </c>
      <c r="G56" s="102">
        <f t="shared" si="15"/>
        <v>9000</v>
      </c>
      <c r="H56" s="102">
        <f t="shared" si="15"/>
        <v>0</v>
      </c>
    </row>
    <row r="57" ht="20.1" customHeight="true"/>
    <row r="58" ht="20.1" customHeight="true"/>
    <row r="59" ht="20.1" customHeight="true"/>
    <row r="60" ht="20.1" customHeight="true"/>
    <row r="61" ht="20.1" customHeight="true"/>
    <row r="62" ht="20.1" customHeight="true"/>
    <row r="63" ht="20.1" customHeight="true"/>
  </sheetData>
  <mergeCells count="9">
    <mergeCell ref="A2:H2"/>
    <mergeCell ref="A4:A5"/>
    <mergeCell ref="B4:B5"/>
    <mergeCell ref="C4:C5"/>
    <mergeCell ref="D4:D5"/>
    <mergeCell ref="E4:E5"/>
    <mergeCell ref="F4:F5"/>
    <mergeCell ref="G4:G5"/>
    <mergeCell ref="H4:H5"/>
  </mergeCells>
  <printOptions horizontalCentered="true"/>
  <pageMargins left="0.46875" right="0.46875" top="0.588888888888889" bottom="0.46875" header="0.309027777777778" footer="0.309027777777778"/>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view="pageBreakPreview" zoomScale="85" zoomScaleNormal="85" zoomScaleSheetLayoutView="85" workbookViewId="0">
      <selection activeCell="D23" sqref="$A1:$XFD1048576"/>
    </sheetView>
  </sheetViews>
  <sheetFormatPr defaultColWidth="9" defaultRowHeight="15.75"/>
  <cols>
    <col min="1" max="1" width="35.75" style="64" customWidth="true"/>
    <col min="2" max="2" width="4.75" style="65" customWidth="true"/>
    <col min="3" max="8" width="7.625" style="64" customWidth="true"/>
    <col min="9" max="9" width="31.625" style="64" customWidth="true"/>
    <col min="10" max="10" width="4.75" style="65" customWidth="true"/>
    <col min="11" max="16" width="7.625" style="64" customWidth="true"/>
    <col min="17" max="256" width="9" style="64"/>
    <col min="257" max="257" width="35.75" style="64" customWidth="true"/>
    <col min="258" max="258" width="4.75" style="64" customWidth="true"/>
    <col min="259" max="264" width="7.625" style="64" customWidth="true"/>
    <col min="265" max="265" width="31.625" style="64" customWidth="true"/>
    <col min="266" max="266" width="4.75" style="64" customWidth="true"/>
    <col min="267" max="272" width="7.625" style="64" customWidth="true"/>
    <col min="273" max="512" width="9" style="64"/>
    <col min="513" max="513" width="35.75" style="64" customWidth="true"/>
    <col min="514" max="514" width="4.75" style="64" customWidth="true"/>
    <col min="515" max="520" width="7.625" style="64" customWidth="true"/>
    <col min="521" max="521" width="31.625" style="64" customWidth="true"/>
    <col min="522" max="522" width="4.75" style="64" customWidth="true"/>
    <col min="523" max="528" width="7.625" style="64" customWidth="true"/>
    <col min="529" max="768" width="9" style="64"/>
    <col min="769" max="769" width="35.75" style="64" customWidth="true"/>
    <col min="770" max="770" width="4.75" style="64" customWidth="true"/>
    <col min="771" max="776" width="7.625" style="64" customWidth="true"/>
    <col min="777" max="777" width="31.625" style="64" customWidth="true"/>
    <col min="778" max="778" width="4.75" style="64" customWidth="true"/>
    <col min="779" max="784" width="7.625" style="64" customWidth="true"/>
    <col min="785" max="1024" width="9" style="64"/>
    <col min="1025" max="1025" width="35.75" style="64" customWidth="true"/>
    <col min="1026" max="1026" width="4.75" style="64" customWidth="true"/>
    <col min="1027" max="1032" width="7.625" style="64" customWidth="true"/>
    <col min="1033" max="1033" width="31.625" style="64" customWidth="true"/>
    <col min="1034" max="1034" width="4.75" style="64" customWidth="true"/>
    <col min="1035" max="1040" width="7.625" style="64" customWidth="true"/>
    <col min="1041" max="1280" width="9" style="64"/>
    <col min="1281" max="1281" width="35.75" style="64" customWidth="true"/>
    <col min="1282" max="1282" width="4.75" style="64" customWidth="true"/>
    <col min="1283" max="1288" width="7.625" style="64" customWidth="true"/>
    <col min="1289" max="1289" width="31.625" style="64" customWidth="true"/>
    <col min="1290" max="1290" width="4.75" style="64" customWidth="true"/>
    <col min="1291" max="1296" width="7.625" style="64" customWidth="true"/>
    <col min="1297" max="1536" width="9" style="64"/>
    <col min="1537" max="1537" width="35.75" style="64" customWidth="true"/>
    <col min="1538" max="1538" width="4.75" style="64" customWidth="true"/>
    <col min="1539" max="1544" width="7.625" style="64" customWidth="true"/>
    <col min="1545" max="1545" width="31.625" style="64" customWidth="true"/>
    <col min="1546" max="1546" width="4.75" style="64" customWidth="true"/>
    <col min="1547" max="1552" width="7.625" style="64" customWidth="true"/>
    <col min="1553" max="1792" width="9" style="64"/>
    <col min="1793" max="1793" width="35.75" style="64" customWidth="true"/>
    <col min="1794" max="1794" width="4.75" style="64" customWidth="true"/>
    <col min="1795" max="1800" width="7.625" style="64" customWidth="true"/>
    <col min="1801" max="1801" width="31.625" style="64" customWidth="true"/>
    <col min="1802" max="1802" width="4.75" style="64" customWidth="true"/>
    <col min="1803" max="1808" width="7.625" style="64" customWidth="true"/>
    <col min="1809" max="2048" width="9" style="64"/>
    <col min="2049" max="2049" width="35.75" style="64" customWidth="true"/>
    <col min="2050" max="2050" width="4.75" style="64" customWidth="true"/>
    <col min="2051" max="2056" width="7.625" style="64" customWidth="true"/>
    <col min="2057" max="2057" width="31.625" style="64" customWidth="true"/>
    <col min="2058" max="2058" width="4.75" style="64" customWidth="true"/>
    <col min="2059" max="2064" width="7.625" style="64" customWidth="true"/>
    <col min="2065" max="2304" width="9" style="64"/>
    <col min="2305" max="2305" width="35.75" style="64" customWidth="true"/>
    <col min="2306" max="2306" width="4.75" style="64" customWidth="true"/>
    <col min="2307" max="2312" width="7.625" style="64" customWidth="true"/>
    <col min="2313" max="2313" width="31.625" style="64" customWidth="true"/>
    <col min="2314" max="2314" width="4.75" style="64" customWidth="true"/>
    <col min="2315" max="2320" width="7.625" style="64" customWidth="true"/>
    <col min="2321" max="2560" width="9" style="64"/>
    <col min="2561" max="2561" width="35.75" style="64" customWidth="true"/>
    <col min="2562" max="2562" width="4.75" style="64" customWidth="true"/>
    <col min="2563" max="2568" width="7.625" style="64" customWidth="true"/>
    <col min="2569" max="2569" width="31.625" style="64" customWidth="true"/>
    <col min="2570" max="2570" width="4.75" style="64" customWidth="true"/>
    <col min="2571" max="2576" width="7.625" style="64" customWidth="true"/>
    <col min="2577" max="2816" width="9" style="64"/>
    <col min="2817" max="2817" width="35.75" style="64" customWidth="true"/>
    <col min="2818" max="2818" width="4.75" style="64" customWidth="true"/>
    <col min="2819" max="2824" width="7.625" style="64" customWidth="true"/>
    <col min="2825" max="2825" width="31.625" style="64" customWidth="true"/>
    <col min="2826" max="2826" width="4.75" style="64" customWidth="true"/>
    <col min="2827" max="2832" width="7.625" style="64" customWidth="true"/>
    <col min="2833" max="3072" width="9" style="64"/>
    <col min="3073" max="3073" width="35.75" style="64" customWidth="true"/>
    <col min="3074" max="3074" width="4.75" style="64" customWidth="true"/>
    <col min="3075" max="3080" width="7.625" style="64" customWidth="true"/>
    <col min="3081" max="3081" width="31.625" style="64" customWidth="true"/>
    <col min="3082" max="3082" width="4.75" style="64" customWidth="true"/>
    <col min="3083" max="3088" width="7.625" style="64" customWidth="true"/>
    <col min="3089" max="3328" width="9" style="64"/>
    <col min="3329" max="3329" width="35.75" style="64" customWidth="true"/>
    <col min="3330" max="3330" width="4.75" style="64" customWidth="true"/>
    <col min="3331" max="3336" width="7.625" style="64" customWidth="true"/>
    <col min="3337" max="3337" width="31.625" style="64" customWidth="true"/>
    <col min="3338" max="3338" width="4.75" style="64" customWidth="true"/>
    <col min="3339" max="3344" width="7.625" style="64" customWidth="true"/>
    <col min="3345" max="3584" width="9" style="64"/>
    <col min="3585" max="3585" width="35.75" style="64" customWidth="true"/>
    <col min="3586" max="3586" width="4.75" style="64" customWidth="true"/>
    <col min="3587" max="3592" width="7.625" style="64" customWidth="true"/>
    <col min="3593" max="3593" width="31.625" style="64" customWidth="true"/>
    <col min="3594" max="3594" width="4.75" style="64" customWidth="true"/>
    <col min="3595" max="3600" width="7.625" style="64" customWidth="true"/>
    <col min="3601" max="3840" width="9" style="64"/>
    <col min="3841" max="3841" width="35.75" style="64" customWidth="true"/>
    <col min="3842" max="3842" width="4.75" style="64" customWidth="true"/>
    <col min="3843" max="3848" width="7.625" style="64" customWidth="true"/>
    <col min="3849" max="3849" width="31.625" style="64" customWidth="true"/>
    <col min="3850" max="3850" width="4.75" style="64" customWidth="true"/>
    <col min="3851" max="3856" width="7.625" style="64" customWidth="true"/>
    <col min="3857" max="4096" width="9" style="64"/>
    <col min="4097" max="4097" width="35.75" style="64" customWidth="true"/>
    <col min="4098" max="4098" width="4.75" style="64" customWidth="true"/>
    <col min="4099" max="4104" width="7.625" style="64" customWidth="true"/>
    <col min="4105" max="4105" width="31.625" style="64" customWidth="true"/>
    <col min="4106" max="4106" width="4.75" style="64" customWidth="true"/>
    <col min="4107" max="4112" width="7.625" style="64" customWidth="true"/>
    <col min="4113" max="4352" width="9" style="64"/>
    <col min="4353" max="4353" width="35.75" style="64" customWidth="true"/>
    <col min="4354" max="4354" width="4.75" style="64" customWidth="true"/>
    <col min="4355" max="4360" width="7.625" style="64" customWidth="true"/>
    <col min="4361" max="4361" width="31.625" style="64" customWidth="true"/>
    <col min="4362" max="4362" width="4.75" style="64" customWidth="true"/>
    <col min="4363" max="4368" width="7.625" style="64" customWidth="true"/>
    <col min="4369" max="4608" width="9" style="64"/>
    <col min="4609" max="4609" width="35.75" style="64" customWidth="true"/>
    <col min="4610" max="4610" width="4.75" style="64" customWidth="true"/>
    <col min="4611" max="4616" width="7.625" style="64" customWidth="true"/>
    <col min="4617" max="4617" width="31.625" style="64" customWidth="true"/>
    <col min="4618" max="4618" width="4.75" style="64" customWidth="true"/>
    <col min="4619" max="4624" width="7.625" style="64" customWidth="true"/>
    <col min="4625" max="4864" width="9" style="64"/>
    <col min="4865" max="4865" width="35.75" style="64" customWidth="true"/>
    <col min="4866" max="4866" width="4.75" style="64" customWidth="true"/>
    <col min="4867" max="4872" width="7.625" style="64" customWidth="true"/>
    <col min="4873" max="4873" width="31.625" style="64" customWidth="true"/>
    <col min="4874" max="4874" width="4.75" style="64" customWidth="true"/>
    <col min="4875" max="4880" width="7.625" style="64" customWidth="true"/>
    <col min="4881" max="5120" width="9" style="64"/>
    <col min="5121" max="5121" width="35.75" style="64" customWidth="true"/>
    <col min="5122" max="5122" width="4.75" style="64" customWidth="true"/>
    <col min="5123" max="5128" width="7.625" style="64" customWidth="true"/>
    <col min="5129" max="5129" width="31.625" style="64" customWidth="true"/>
    <col min="5130" max="5130" width="4.75" style="64" customWidth="true"/>
    <col min="5131" max="5136" width="7.625" style="64" customWidth="true"/>
    <col min="5137" max="5376" width="9" style="64"/>
    <col min="5377" max="5377" width="35.75" style="64" customWidth="true"/>
    <col min="5378" max="5378" width="4.75" style="64" customWidth="true"/>
    <col min="5379" max="5384" width="7.625" style="64" customWidth="true"/>
    <col min="5385" max="5385" width="31.625" style="64" customWidth="true"/>
    <col min="5386" max="5386" width="4.75" style="64" customWidth="true"/>
    <col min="5387" max="5392" width="7.625" style="64" customWidth="true"/>
    <col min="5393" max="5632" width="9" style="64"/>
    <col min="5633" max="5633" width="35.75" style="64" customWidth="true"/>
    <col min="5634" max="5634" width="4.75" style="64" customWidth="true"/>
    <col min="5635" max="5640" width="7.625" style="64" customWidth="true"/>
    <col min="5641" max="5641" width="31.625" style="64" customWidth="true"/>
    <col min="5642" max="5642" width="4.75" style="64" customWidth="true"/>
    <col min="5643" max="5648" width="7.625" style="64" customWidth="true"/>
    <col min="5649" max="5888" width="9" style="64"/>
    <col min="5889" max="5889" width="35.75" style="64" customWidth="true"/>
    <col min="5890" max="5890" width="4.75" style="64" customWidth="true"/>
    <col min="5891" max="5896" width="7.625" style="64" customWidth="true"/>
    <col min="5897" max="5897" width="31.625" style="64" customWidth="true"/>
    <col min="5898" max="5898" width="4.75" style="64" customWidth="true"/>
    <col min="5899" max="5904" width="7.625" style="64" customWidth="true"/>
    <col min="5905" max="6144" width="9" style="64"/>
    <col min="6145" max="6145" width="35.75" style="64" customWidth="true"/>
    <col min="6146" max="6146" width="4.75" style="64" customWidth="true"/>
    <col min="6147" max="6152" width="7.625" style="64" customWidth="true"/>
    <col min="6153" max="6153" width="31.625" style="64" customWidth="true"/>
    <col min="6154" max="6154" width="4.75" style="64" customWidth="true"/>
    <col min="6155" max="6160" width="7.625" style="64" customWidth="true"/>
    <col min="6161" max="6400" width="9" style="64"/>
    <col min="6401" max="6401" width="35.75" style="64" customWidth="true"/>
    <col min="6402" max="6402" width="4.75" style="64" customWidth="true"/>
    <col min="6403" max="6408" width="7.625" style="64" customWidth="true"/>
    <col min="6409" max="6409" width="31.625" style="64" customWidth="true"/>
    <col min="6410" max="6410" width="4.75" style="64" customWidth="true"/>
    <col min="6411" max="6416" width="7.625" style="64" customWidth="true"/>
    <col min="6417" max="6656" width="9" style="64"/>
    <col min="6657" max="6657" width="35.75" style="64" customWidth="true"/>
    <col min="6658" max="6658" width="4.75" style="64" customWidth="true"/>
    <col min="6659" max="6664" width="7.625" style="64" customWidth="true"/>
    <col min="6665" max="6665" width="31.625" style="64" customWidth="true"/>
    <col min="6666" max="6666" width="4.75" style="64" customWidth="true"/>
    <col min="6667" max="6672" width="7.625" style="64" customWidth="true"/>
    <col min="6673" max="6912" width="9" style="64"/>
    <col min="6913" max="6913" width="35.75" style="64" customWidth="true"/>
    <col min="6914" max="6914" width="4.75" style="64" customWidth="true"/>
    <col min="6915" max="6920" width="7.625" style="64" customWidth="true"/>
    <col min="6921" max="6921" width="31.625" style="64" customWidth="true"/>
    <col min="6922" max="6922" width="4.75" style="64" customWidth="true"/>
    <col min="6923" max="6928" width="7.625" style="64" customWidth="true"/>
    <col min="6929" max="7168" width="9" style="64"/>
    <col min="7169" max="7169" width="35.75" style="64" customWidth="true"/>
    <col min="7170" max="7170" width="4.75" style="64" customWidth="true"/>
    <col min="7171" max="7176" width="7.625" style="64" customWidth="true"/>
    <col min="7177" max="7177" width="31.625" style="64" customWidth="true"/>
    <col min="7178" max="7178" width="4.75" style="64" customWidth="true"/>
    <col min="7179" max="7184" width="7.625" style="64" customWidth="true"/>
    <col min="7185" max="7424" width="9" style="64"/>
    <col min="7425" max="7425" width="35.75" style="64" customWidth="true"/>
    <col min="7426" max="7426" width="4.75" style="64" customWidth="true"/>
    <col min="7427" max="7432" width="7.625" style="64" customWidth="true"/>
    <col min="7433" max="7433" width="31.625" style="64" customWidth="true"/>
    <col min="7434" max="7434" width="4.75" style="64" customWidth="true"/>
    <col min="7435" max="7440" width="7.625" style="64" customWidth="true"/>
    <col min="7441" max="7680" width="9" style="64"/>
    <col min="7681" max="7681" width="35.75" style="64" customWidth="true"/>
    <col min="7682" max="7682" width="4.75" style="64" customWidth="true"/>
    <col min="7683" max="7688" width="7.625" style="64" customWidth="true"/>
    <col min="7689" max="7689" width="31.625" style="64" customWidth="true"/>
    <col min="7690" max="7690" width="4.75" style="64" customWidth="true"/>
    <col min="7691" max="7696" width="7.625" style="64" customWidth="true"/>
    <col min="7697" max="7936" width="9" style="64"/>
    <col min="7937" max="7937" width="35.75" style="64" customWidth="true"/>
    <col min="7938" max="7938" width="4.75" style="64" customWidth="true"/>
    <col min="7939" max="7944" width="7.625" style="64" customWidth="true"/>
    <col min="7945" max="7945" width="31.625" style="64" customWidth="true"/>
    <col min="7946" max="7946" width="4.75" style="64" customWidth="true"/>
    <col min="7947" max="7952" width="7.625" style="64" customWidth="true"/>
    <col min="7953" max="8192" width="9" style="64"/>
    <col min="8193" max="8193" width="35.75" style="64" customWidth="true"/>
    <col min="8194" max="8194" width="4.75" style="64" customWidth="true"/>
    <col min="8195" max="8200" width="7.625" style="64" customWidth="true"/>
    <col min="8201" max="8201" width="31.625" style="64" customWidth="true"/>
    <col min="8202" max="8202" width="4.75" style="64" customWidth="true"/>
    <col min="8203" max="8208" width="7.625" style="64" customWidth="true"/>
    <col min="8209" max="8448" width="9" style="64"/>
    <col min="8449" max="8449" width="35.75" style="64" customWidth="true"/>
    <col min="8450" max="8450" width="4.75" style="64" customWidth="true"/>
    <col min="8451" max="8456" width="7.625" style="64" customWidth="true"/>
    <col min="8457" max="8457" width="31.625" style="64" customWidth="true"/>
    <col min="8458" max="8458" width="4.75" style="64" customWidth="true"/>
    <col min="8459" max="8464" width="7.625" style="64" customWidth="true"/>
    <col min="8465" max="8704" width="9" style="64"/>
    <col min="8705" max="8705" width="35.75" style="64" customWidth="true"/>
    <col min="8706" max="8706" width="4.75" style="64" customWidth="true"/>
    <col min="8707" max="8712" width="7.625" style="64" customWidth="true"/>
    <col min="8713" max="8713" width="31.625" style="64" customWidth="true"/>
    <col min="8714" max="8714" width="4.75" style="64" customWidth="true"/>
    <col min="8715" max="8720" width="7.625" style="64" customWidth="true"/>
    <col min="8721" max="8960" width="9" style="64"/>
    <col min="8961" max="8961" width="35.75" style="64" customWidth="true"/>
    <col min="8962" max="8962" width="4.75" style="64" customWidth="true"/>
    <col min="8963" max="8968" width="7.625" style="64" customWidth="true"/>
    <col min="8969" max="8969" width="31.625" style="64" customWidth="true"/>
    <col min="8970" max="8970" width="4.75" style="64" customWidth="true"/>
    <col min="8971" max="8976" width="7.625" style="64" customWidth="true"/>
    <col min="8977" max="9216" width="9" style="64"/>
    <col min="9217" max="9217" width="35.75" style="64" customWidth="true"/>
    <col min="9218" max="9218" width="4.75" style="64" customWidth="true"/>
    <col min="9219" max="9224" width="7.625" style="64" customWidth="true"/>
    <col min="9225" max="9225" width="31.625" style="64" customWidth="true"/>
    <col min="9226" max="9226" width="4.75" style="64" customWidth="true"/>
    <col min="9227" max="9232" width="7.625" style="64" customWidth="true"/>
    <col min="9233" max="9472" width="9" style="64"/>
    <col min="9473" max="9473" width="35.75" style="64" customWidth="true"/>
    <col min="9474" max="9474" width="4.75" style="64" customWidth="true"/>
    <col min="9475" max="9480" width="7.625" style="64" customWidth="true"/>
    <col min="9481" max="9481" width="31.625" style="64" customWidth="true"/>
    <col min="9482" max="9482" width="4.75" style="64" customWidth="true"/>
    <col min="9483" max="9488" width="7.625" style="64" customWidth="true"/>
    <col min="9489" max="9728" width="9" style="64"/>
    <col min="9729" max="9729" width="35.75" style="64" customWidth="true"/>
    <col min="9730" max="9730" width="4.75" style="64" customWidth="true"/>
    <col min="9731" max="9736" width="7.625" style="64" customWidth="true"/>
    <col min="9737" max="9737" width="31.625" style="64" customWidth="true"/>
    <col min="9738" max="9738" width="4.75" style="64" customWidth="true"/>
    <col min="9739" max="9744" width="7.625" style="64" customWidth="true"/>
    <col min="9745" max="9984" width="9" style="64"/>
    <col min="9985" max="9985" width="35.75" style="64" customWidth="true"/>
    <col min="9986" max="9986" width="4.75" style="64" customWidth="true"/>
    <col min="9987" max="9992" width="7.625" style="64" customWidth="true"/>
    <col min="9993" max="9993" width="31.625" style="64" customWidth="true"/>
    <col min="9994" max="9994" width="4.75" style="64" customWidth="true"/>
    <col min="9995" max="10000" width="7.625" style="64" customWidth="true"/>
    <col min="10001" max="10240" width="9" style="64"/>
    <col min="10241" max="10241" width="35.75" style="64" customWidth="true"/>
    <col min="10242" max="10242" width="4.75" style="64" customWidth="true"/>
    <col min="10243" max="10248" width="7.625" style="64" customWidth="true"/>
    <col min="10249" max="10249" width="31.625" style="64" customWidth="true"/>
    <col min="10250" max="10250" width="4.75" style="64" customWidth="true"/>
    <col min="10251" max="10256" width="7.625" style="64" customWidth="true"/>
    <col min="10257" max="10496" width="9" style="64"/>
    <col min="10497" max="10497" width="35.75" style="64" customWidth="true"/>
    <col min="10498" max="10498" width="4.75" style="64" customWidth="true"/>
    <col min="10499" max="10504" width="7.625" style="64" customWidth="true"/>
    <col min="10505" max="10505" width="31.625" style="64" customWidth="true"/>
    <col min="10506" max="10506" width="4.75" style="64" customWidth="true"/>
    <col min="10507" max="10512" width="7.625" style="64" customWidth="true"/>
    <col min="10513" max="10752" width="9" style="64"/>
    <col min="10753" max="10753" width="35.75" style="64" customWidth="true"/>
    <col min="10754" max="10754" width="4.75" style="64" customWidth="true"/>
    <col min="10755" max="10760" width="7.625" style="64" customWidth="true"/>
    <col min="10761" max="10761" width="31.625" style="64" customWidth="true"/>
    <col min="10762" max="10762" width="4.75" style="64" customWidth="true"/>
    <col min="10763" max="10768" width="7.625" style="64" customWidth="true"/>
    <col min="10769" max="11008" width="9" style="64"/>
    <col min="11009" max="11009" width="35.75" style="64" customWidth="true"/>
    <col min="11010" max="11010" width="4.75" style="64" customWidth="true"/>
    <col min="11011" max="11016" width="7.625" style="64" customWidth="true"/>
    <col min="11017" max="11017" width="31.625" style="64" customWidth="true"/>
    <col min="11018" max="11018" width="4.75" style="64" customWidth="true"/>
    <col min="11019" max="11024" width="7.625" style="64" customWidth="true"/>
    <col min="11025" max="11264" width="9" style="64"/>
    <col min="11265" max="11265" width="35.75" style="64" customWidth="true"/>
    <col min="11266" max="11266" width="4.75" style="64" customWidth="true"/>
    <col min="11267" max="11272" width="7.625" style="64" customWidth="true"/>
    <col min="11273" max="11273" width="31.625" style="64" customWidth="true"/>
    <col min="11274" max="11274" width="4.75" style="64" customWidth="true"/>
    <col min="11275" max="11280" width="7.625" style="64" customWidth="true"/>
    <col min="11281" max="11520" width="9" style="64"/>
    <col min="11521" max="11521" width="35.75" style="64" customWidth="true"/>
    <col min="11522" max="11522" width="4.75" style="64" customWidth="true"/>
    <col min="11523" max="11528" width="7.625" style="64" customWidth="true"/>
    <col min="11529" max="11529" width="31.625" style="64" customWidth="true"/>
    <col min="11530" max="11530" width="4.75" style="64" customWidth="true"/>
    <col min="11531" max="11536" width="7.625" style="64" customWidth="true"/>
    <col min="11537" max="11776" width="9" style="64"/>
    <col min="11777" max="11777" width="35.75" style="64" customWidth="true"/>
    <col min="11778" max="11778" width="4.75" style="64" customWidth="true"/>
    <col min="11779" max="11784" width="7.625" style="64" customWidth="true"/>
    <col min="11785" max="11785" width="31.625" style="64" customWidth="true"/>
    <col min="11786" max="11786" width="4.75" style="64" customWidth="true"/>
    <col min="11787" max="11792" width="7.625" style="64" customWidth="true"/>
    <col min="11793" max="12032" width="9" style="64"/>
    <col min="12033" max="12033" width="35.75" style="64" customWidth="true"/>
    <col min="12034" max="12034" width="4.75" style="64" customWidth="true"/>
    <col min="12035" max="12040" width="7.625" style="64" customWidth="true"/>
    <col min="12041" max="12041" width="31.625" style="64" customWidth="true"/>
    <col min="12042" max="12042" width="4.75" style="64" customWidth="true"/>
    <col min="12043" max="12048" width="7.625" style="64" customWidth="true"/>
    <col min="12049" max="12288" width="9" style="64"/>
    <col min="12289" max="12289" width="35.75" style="64" customWidth="true"/>
    <col min="12290" max="12290" width="4.75" style="64" customWidth="true"/>
    <col min="12291" max="12296" width="7.625" style="64" customWidth="true"/>
    <col min="12297" max="12297" width="31.625" style="64" customWidth="true"/>
    <col min="12298" max="12298" width="4.75" style="64" customWidth="true"/>
    <col min="12299" max="12304" width="7.625" style="64" customWidth="true"/>
    <col min="12305" max="12544" width="9" style="64"/>
    <col min="12545" max="12545" width="35.75" style="64" customWidth="true"/>
    <col min="12546" max="12546" width="4.75" style="64" customWidth="true"/>
    <col min="12547" max="12552" width="7.625" style="64" customWidth="true"/>
    <col min="12553" max="12553" width="31.625" style="64" customWidth="true"/>
    <col min="12554" max="12554" width="4.75" style="64" customWidth="true"/>
    <col min="12555" max="12560" width="7.625" style="64" customWidth="true"/>
    <col min="12561" max="12800" width="9" style="64"/>
    <col min="12801" max="12801" width="35.75" style="64" customWidth="true"/>
    <col min="12802" max="12802" width="4.75" style="64" customWidth="true"/>
    <col min="12803" max="12808" width="7.625" style="64" customWidth="true"/>
    <col min="12809" max="12809" width="31.625" style="64" customWidth="true"/>
    <col min="12810" max="12810" width="4.75" style="64" customWidth="true"/>
    <col min="12811" max="12816" width="7.625" style="64" customWidth="true"/>
    <col min="12817" max="13056" width="9" style="64"/>
    <col min="13057" max="13057" width="35.75" style="64" customWidth="true"/>
    <col min="13058" max="13058" width="4.75" style="64" customWidth="true"/>
    <col min="13059" max="13064" width="7.625" style="64" customWidth="true"/>
    <col min="13065" max="13065" width="31.625" style="64" customWidth="true"/>
    <col min="13066" max="13066" width="4.75" style="64" customWidth="true"/>
    <col min="13067" max="13072" width="7.625" style="64" customWidth="true"/>
    <col min="13073" max="13312" width="9" style="64"/>
    <col min="13313" max="13313" width="35.75" style="64" customWidth="true"/>
    <col min="13314" max="13314" width="4.75" style="64" customWidth="true"/>
    <col min="13315" max="13320" width="7.625" style="64" customWidth="true"/>
    <col min="13321" max="13321" width="31.625" style="64" customWidth="true"/>
    <col min="13322" max="13322" width="4.75" style="64" customWidth="true"/>
    <col min="13323" max="13328" width="7.625" style="64" customWidth="true"/>
    <col min="13329" max="13568" width="9" style="64"/>
    <col min="13569" max="13569" width="35.75" style="64" customWidth="true"/>
    <col min="13570" max="13570" width="4.75" style="64" customWidth="true"/>
    <col min="13571" max="13576" width="7.625" style="64" customWidth="true"/>
    <col min="13577" max="13577" width="31.625" style="64" customWidth="true"/>
    <col min="13578" max="13578" width="4.75" style="64" customWidth="true"/>
    <col min="13579" max="13584" width="7.625" style="64" customWidth="true"/>
    <col min="13585" max="13824" width="9" style="64"/>
    <col min="13825" max="13825" width="35.75" style="64" customWidth="true"/>
    <col min="13826" max="13826" width="4.75" style="64" customWidth="true"/>
    <col min="13827" max="13832" width="7.625" style="64" customWidth="true"/>
    <col min="13833" max="13833" width="31.625" style="64" customWidth="true"/>
    <col min="13834" max="13834" width="4.75" style="64" customWidth="true"/>
    <col min="13835" max="13840" width="7.625" style="64" customWidth="true"/>
    <col min="13841" max="14080" width="9" style="64"/>
    <col min="14081" max="14081" width="35.75" style="64" customWidth="true"/>
    <col min="14082" max="14082" width="4.75" style="64" customWidth="true"/>
    <col min="14083" max="14088" width="7.625" style="64" customWidth="true"/>
    <col min="14089" max="14089" width="31.625" style="64" customWidth="true"/>
    <col min="14090" max="14090" width="4.75" style="64" customWidth="true"/>
    <col min="14091" max="14096" width="7.625" style="64" customWidth="true"/>
    <col min="14097" max="14336" width="9" style="64"/>
    <col min="14337" max="14337" width="35.75" style="64" customWidth="true"/>
    <col min="14338" max="14338" width="4.75" style="64" customWidth="true"/>
    <col min="14339" max="14344" width="7.625" style="64" customWidth="true"/>
    <col min="14345" max="14345" width="31.625" style="64" customWidth="true"/>
    <col min="14346" max="14346" width="4.75" style="64" customWidth="true"/>
    <col min="14347" max="14352" width="7.625" style="64" customWidth="true"/>
    <col min="14353" max="14592" width="9" style="64"/>
    <col min="14593" max="14593" width="35.75" style="64" customWidth="true"/>
    <col min="14594" max="14594" width="4.75" style="64" customWidth="true"/>
    <col min="14595" max="14600" width="7.625" style="64" customWidth="true"/>
    <col min="14601" max="14601" width="31.625" style="64" customWidth="true"/>
    <col min="14602" max="14602" width="4.75" style="64" customWidth="true"/>
    <col min="14603" max="14608" width="7.625" style="64" customWidth="true"/>
    <col min="14609" max="14848" width="9" style="64"/>
    <col min="14849" max="14849" width="35.75" style="64" customWidth="true"/>
    <col min="14850" max="14850" width="4.75" style="64" customWidth="true"/>
    <col min="14851" max="14856" width="7.625" style="64" customWidth="true"/>
    <col min="14857" max="14857" width="31.625" style="64" customWidth="true"/>
    <col min="14858" max="14858" width="4.75" style="64" customWidth="true"/>
    <col min="14859" max="14864" width="7.625" style="64" customWidth="true"/>
    <col min="14865" max="15104" width="9" style="64"/>
    <col min="15105" max="15105" width="35.75" style="64" customWidth="true"/>
    <col min="15106" max="15106" width="4.75" style="64" customWidth="true"/>
    <col min="15107" max="15112" width="7.625" style="64" customWidth="true"/>
    <col min="15113" max="15113" width="31.625" style="64" customWidth="true"/>
    <col min="15114" max="15114" width="4.75" style="64" customWidth="true"/>
    <col min="15115" max="15120" width="7.625" style="64" customWidth="true"/>
    <col min="15121" max="15360" width="9" style="64"/>
    <col min="15361" max="15361" width="35.75" style="64" customWidth="true"/>
    <col min="15362" max="15362" width="4.75" style="64" customWidth="true"/>
    <col min="15363" max="15368" width="7.625" style="64" customWidth="true"/>
    <col min="15369" max="15369" width="31.625" style="64" customWidth="true"/>
    <col min="15370" max="15370" width="4.75" style="64" customWidth="true"/>
    <col min="15371" max="15376" width="7.625" style="64" customWidth="true"/>
    <col min="15377" max="15616" width="9" style="64"/>
    <col min="15617" max="15617" width="35.75" style="64" customWidth="true"/>
    <col min="15618" max="15618" width="4.75" style="64" customWidth="true"/>
    <col min="15619" max="15624" width="7.625" style="64" customWidth="true"/>
    <col min="15625" max="15625" width="31.625" style="64" customWidth="true"/>
    <col min="15626" max="15626" width="4.75" style="64" customWidth="true"/>
    <col min="15627" max="15632" width="7.625" style="64" customWidth="true"/>
    <col min="15633" max="15872" width="9" style="64"/>
    <col min="15873" max="15873" width="35.75" style="64" customWidth="true"/>
    <col min="15874" max="15874" width="4.75" style="64" customWidth="true"/>
    <col min="15875" max="15880" width="7.625" style="64" customWidth="true"/>
    <col min="15881" max="15881" width="31.625" style="64" customWidth="true"/>
    <col min="15882" max="15882" width="4.75" style="64" customWidth="true"/>
    <col min="15883" max="15888" width="7.625" style="64" customWidth="true"/>
    <col min="15889" max="16128" width="9" style="64"/>
    <col min="16129" max="16129" width="35.75" style="64" customWidth="true"/>
    <col min="16130" max="16130" width="4.75" style="64" customWidth="true"/>
    <col min="16131" max="16136" width="7.625" style="64" customWidth="true"/>
    <col min="16137" max="16137" width="31.625" style="64" customWidth="true"/>
    <col min="16138" max="16138" width="4.75" style="64" customWidth="true"/>
    <col min="16139" max="16144" width="7.625" style="64" customWidth="true"/>
    <col min="16145" max="16384" width="9" style="64"/>
  </cols>
  <sheetData>
    <row r="1" s="63" customFormat="true" ht="24.95" customHeight="true" spans="1:16">
      <c r="A1" s="66" t="s">
        <v>1534</v>
      </c>
      <c r="B1" s="66"/>
      <c r="C1" s="66"/>
      <c r="D1" s="66"/>
      <c r="E1" s="66"/>
      <c r="F1" s="66"/>
      <c r="G1" s="66"/>
      <c r="H1" s="66"/>
      <c r="I1" s="66"/>
      <c r="J1" s="66"/>
      <c r="K1" s="66"/>
      <c r="L1" s="66"/>
      <c r="M1" s="66"/>
      <c r="N1" s="66"/>
      <c r="O1" s="66"/>
      <c r="P1" s="66"/>
    </row>
    <row r="2" s="63" customFormat="true" ht="24.95" customHeight="true" spans="2:16">
      <c r="B2" s="67"/>
      <c r="J2" s="67"/>
      <c r="P2" s="90"/>
    </row>
    <row r="3" s="63" customFormat="true" ht="24" customHeight="true" spans="1:16">
      <c r="A3" s="68"/>
      <c r="B3" s="69"/>
      <c r="C3" s="68"/>
      <c r="D3" s="68"/>
      <c r="E3" s="68"/>
      <c r="F3" s="68"/>
      <c r="G3" s="68"/>
      <c r="J3" s="69"/>
      <c r="P3" s="90" t="s">
        <v>1535</v>
      </c>
    </row>
    <row r="4" ht="27" customHeight="true" spans="1:16">
      <c r="A4" s="70" t="s">
        <v>1536</v>
      </c>
      <c r="B4" s="71"/>
      <c r="C4" s="71"/>
      <c r="D4" s="71"/>
      <c r="E4" s="71"/>
      <c r="F4" s="71"/>
      <c r="G4" s="71"/>
      <c r="H4" s="86"/>
      <c r="I4" s="70" t="s">
        <v>1537</v>
      </c>
      <c r="J4" s="71"/>
      <c r="K4" s="71"/>
      <c r="L4" s="71"/>
      <c r="M4" s="71"/>
      <c r="N4" s="71"/>
      <c r="O4" s="71"/>
      <c r="P4" s="86"/>
    </row>
    <row r="5" ht="27" customHeight="true" spans="1:16">
      <c r="A5" s="72" t="s">
        <v>1538</v>
      </c>
      <c r="B5" s="72" t="s">
        <v>1539</v>
      </c>
      <c r="C5" s="73" t="s">
        <v>1540</v>
      </c>
      <c r="D5" s="74"/>
      <c r="E5" s="87"/>
      <c r="F5" s="73" t="s">
        <v>4</v>
      </c>
      <c r="G5" s="74"/>
      <c r="H5" s="87"/>
      <c r="I5" s="72" t="s">
        <v>1538</v>
      </c>
      <c r="J5" s="72" t="s">
        <v>1539</v>
      </c>
      <c r="K5" s="73" t="s">
        <v>1540</v>
      </c>
      <c r="L5" s="74"/>
      <c r="M5" s="87"/>
      <c r="N5" s="73" t="s">
        <v>4</v>
      </c>
      <c r="O5" s="74"/>
      <c r="P5" s="87"/>
    </row>
    <row r="6" ht="36.75" customHeight="true" spans="1:16">
      <c r="A6" s="75"/>
      <c r="B6" s="75"/>
      <c r="C6" s="76" t="s">
        <v>6</v>
      </c>
      <c r="D6" s="76" t="s">
        <v>74</v>
      </c>
      <c r="E6" s="88" t="s">
        <v>1541</v>
      </c>
      <c r="F6" s="76" t="s">
        <v>6</v>
      </c>
      <c r="G6" s="76" t="s">
        <v>74</v>
      </c>
      <c r="H6" s="88" t="s">
        <v>1541</v>
      </c>
      <c r="I6" s="75"/>
      <c r="J6" s="75"/>
      <c r="K6" s="76" t="s">
        <v>6</v>
      </c>
      <c r="L6" s="76" t="s">
        <v>74</v>
      </c>
      <c r="M6" s="88" t="s">
        <v>1541</v>
      </c>
      <c r="N6" s="76" t="s">
        <v>6</v>
      </c>
      <c r="O6" s="76" t="s">
        <v>74</v>
      </c>
      <c r="P6" s="88" t="s">
        <v>1541</v>
      </c>
    </row>
    <row r="7" ht="27" customHeight="true" spans="1:16">
      <c r="A7" s="75" t="s">
        <v>1542</v>
      </c>
      <c r="B7" s="75"/>
      <c r="C7" s="76">
        <v>1</v>
      </c>
      <c r="D7" s="76">
        <v>2</v>
      </c>
      <c r="E7" s="76">
        <v>3</v>
      </c>
      <c r="F7" s="76">
        <v>4</v>
      </c>
      <c r="G7" s="76">
        <v>5</v>
      </c>
      <c r="H7" s="76">
        <v>6</v>
      </c>
      <c r="I7" s="75" t="s">
        <v>1542</v>
      </c>
      <c r="J7" s="75"/>
      <c r="K7" s="76">
        <v>7</v>
      </c>
      <c r="L7" s="76">
        <v>8</v>
      </c>
      <c r="M7" s="76">
        <v>9</v>
      </c>
      <c r="N7" s="76">
        <v>10</v>
      </c>
      <c r="O7" s="76">
        <v>11</v>
      </c>
      <c r="P7" s="76">
        <v>12</v>
      </c>
    </row>
    <row r="8" ht="27" customHeight="true" spans="1:16">
      <c r="A8" s="77" t="s">
        <v>1543</v>
      </c>
      <c r="B8" s="76">
        <v>1</v>
      </c>
      <c r="C8" s="78">
        <f t="shared" ref="C8:C14" si="0">D8+E8</f>
        <v>0</v>
      </c>
      <c r="D8" s="77"/>
      <c r="E8" s="77"/>
      <c r="F8" s="78">
        <f t="shared" ref="F8:F14" si="1">G8+H8</f>
        <v>0</v>
      </c>
      <c r="G8" s="77"/>
      <c r="H8" s="77"/>
      <c r="I8" s="89" t="s">
        <v>1544</v>
      </c>
      <c r="J8" s="76">
        <v>12</v>
      </c>
      <c r="K8" s="83">
        <f t="shared" ref="K8:K14" si="2">L8+M8</f>
        <v>0</v>
      </c>
      <c r="L8" s="77"/>
      <c r="M8" s="77"/>
      <c r="N8" s="91">
        <f t="shared" ref="N8:N14" si="3">O8+P8</f>
        <v>13649</v>
      </c>
      <c r="O8" s="77"/>
      <c r="P8" s="77">
        <v>13649</v>
      </c>
    </row>
    <row r="9" ht="27" customHeight="true" spans="1:16">
      <c r="A9" s="77" t="s">
        <v>1545</v>
      </c>
      <c r="B9" s="76">
        <v>2</v>
      </c>
      <c r="C9" s="78">
        <f t="shared" si="0"/>
        <v>0</v>
      </c>
      <c r="D9" s="77"/>
      <c r="E9" s="77"/>
      <c r="F9" s="78">
        <f t="shared" si="1"/>
        <v>0</v>
      </c>
      <c r="G9" s="77"/>
      <c r="H9" s="77"/>
      <c r="I9" s="77" t="s">
        <v>1546</v>
      </c>
      <c r="J9" s="76">
        <v>13</v>
      </c>
      <c r="K9" s="83">
        <f t="shared" si="2"/>
        <v>0</v>
      </c>
      <c r="L9" s="77"/>
      <c r="M9" s="77"/>
      <c r="N9" s="91">
        <f t="shared" si="3"/>
        <v>0</v>
      </c>
      <c r="O9" s="77"/>
      <c r="P9" s="77"/>
    </row>
    <row r="10" ht="27" customHeight="true" spans="1:16">
      <c r="A10" s="77" t="s">
        <v>1547</v>
      </c>
      <c r="B10" s="76">
        <v>3</v>
      </c>
      <c r="C10" s="78">
        <f t="shared" si="0"/>
        <v>0</v>
      </c>
      <c r="D10" s="77"/>
      <c r="E10" s="77"/>
      <c r="F10" s="78">
        <f t="shared" si="1"/>
        <v>0</v>
      </c>
      <c r="G10" s="77"/>
      <c r="H10" s="77"/>
      <c r="I10" s="77" t="s">
        <v>1548</v>
      </c>
      <c r="J10" s="76">
        <v>14</v>
      </c>
      <c r="K10" s="83">
        <f t="shared" si="2"/>
        <v>0</v>
      </c>
      <c r="L10" s="77"/>
      <c r="M10" s="77"/>
      <c r="N10" s="91">
        <f t="shared" si="3"/>
        <v>0</v>
      </c>
      <c r="O10" s="77"/>
      <c r="P10" s="77"/>
    </row>
    <row r="11" ht="27" customHeight="true" spans="1:16">
      <c r="A11" s="77" t="s">
        <v>1549</v>
      </c>
      <c r="B11" s="76">
        <v>4</v>
      </c>
      <c r="C11" s="78">
        <f t="shared" si="0"/>
        <v>0</v>
      </c>
      <c r="D11" s="77"/>
      <c r="E11" s="77"/>
      <c r="F11" s="78">
        <f t="shared" si="1"/>
        <v>0</v>
      </c>
      <c r="G11" s="77"/>
      <c r="H11" s="77"/>
      <c r="I11" s="77" t="s">
        <v>1550</v>
      </c>
      <c r="J11" s="76">
        <v>15</v>
      </c>
      <c r="K11" s="83">
        <f t="shared" si="2"/>
        <v>0</v>
      </c>
      <c r="L11" s="77"/>
      <c r="M11" s="77"/>
      <c r="N11" s="91">
        <f t="shared" si="3"/>
        <v>0</v>
      </c>
      <c r="O11" s="77"/>
      <c r="P11" s="77"/>
    </row>
    <row r="12" ht="27" customHeight="true" spans="1:16">
      <c r="A12" s="79" t="s">
        <v>1551</v>
      </c>
      <c r="B12" s="76">
        <v>5</v>
      </c>
      <c r="C12" s="78">
        <f t="shared" si="0"/>
        <v>0</v>
      </c>
      <c r="D12" s="76"/>
      <c r="E12" s="76"/>
      <c r="F12" s="78">
        <f t="shared" si="1"/>
        <v>0</v>
      </c>
      <c r="G12" s="76"/>
      <c r="H12" s="77"/>
      <c r="I12" s="77" t="s">
        <v>1552</v>
      </c>
      <c r="J12" s="76">
        <v>16</v>
      </c>
      <c r="K12" s="83">
        <f t="shared" si="2"/>
        <v>0</v>
      </c>
      <c r="L12" s="77"/>
      <c r="M12" s="77"/>
      <c r="N12" s="91">
        <f t="shared" si="3"/>
        <v>0</v>
      </c>
      <c r="O12" s="77"/>
      <c r="P12" s="77"/>
    </row>
    <row r="13" ht="27" customHeight="true" spans="1:16">
      <c r="A13" s="76"/>
      <c r="B13" s="76">
        <v>6</v>
      </c>
      <c r="C13" s="78">
        <f t="shared" si="0"/>
        <v>0</v>
      </c>
      <c r="D13" s="80"/>
      <c r="E13" s="80"/>
      <c r="F13" s="78">
        <f t="shared" si="1"/>
        <v>0</v>
      </c>
      <c r="G13" s="80"/>
      <c r="H13" s="80"/>
      <c r="I13" s="77"/>
      <c r="J13" s="76">
        <v>17</v>
      </c>
      <c r="K13" s="83">
        <f t="shared" si="2"/>
        <v>0</v>
      </c>
      <c r="L13" s="77"/>
      <c r="M13" s="77"/>
      <c r="N13" s="91">
        <f t="shared" si="3"/>
        <v>0</v>
      </c>
      <c r="O13" s="77"/>
      <c r="P13" s="77"/>
    </row>
    <row r="14" ht="27" customHeight="true" spans="1:16">
      <c r="A14" s="81" t="s">
        <v>1553</v>
      </c>
      <c r="B14" s="76">
        <v>7</v>
      </c>
      <c r="C14" s="78">
        <f t="shared" si="0"/>
        <v>0</v>
      </c>
      <c r="D14" s="78">
        <f t="shared" ref="D14:H14" si="4">SUM(D8:D13)</f>
        <v>0</v>
      </c>
      <c r="E14" s="78">
        <f t="shared" si="4"/>
        <v>0</v>
      </c>
      <c r="F14" s="78">
        <f t="shared" si="1"/>
        <v>0</v>
      </c>
      <c r="G14" s="78">
        <f t="shared" si="4"/>
        <v>0</v>
      </c>
      <c r="H14" s="78">
        <f t="shared" si="4"/>
        <v>0</v>
      </c>
      <c r="I14" s="81" t="s">
        <v>1554</v>
      </c>
      <c r="J14" s="76">
        <v>18</v>
      </c>
      <c r="K14" s="83">
        <f t="shared" si="2"/>
        <v>0</v>
      </c>
      <c r="L14" s="83">
        <f t="shared" ref="L14:P14" si="5">SUM(L8:L13)</f>
        <v>0</v>
      </c>
      <c r="M14" s="83">
        <f t="shared" si="5"/>
        <v>0</v>
      </c>
      <c r="N14" s="91">
        <f t="shared" si="3"/>
        <v>13649</v>
      </c>
      <c r="O14" s="91">
        <f t="shared" si="5"/>
        <v>0</v>
      </c>
      <c r="P14" s="91">
        <f t="shared" si="5"/>
        <v>13649</v>
      </c>
    </row>
    <row r="15" ht="27" customHeight="true" spans="1:16">
      <c r="A15" s="79" t="s">
        <v>1555</v>
      </c>
      <c r="B15" s="76">
        <v>8</v>
      </c>
      <c r="C15" s="76"/>
      <c r="D15" s="76"/>
      <c r="E15" s="76"/>
      <c r="F15" s="76"/>
      <c r="G15" s="76"/>
      <c r="H15" s="77">
        <v>13649</v>
      </c>
      <c r="I15" s="79" t="s">
        <v>1556</v>
      </c>
      <c r="J15" s="76">
        <v>19</v>
      </c>
      <c r="K15" s="76"/>
      <c r="L15" s="76"/>
      <c r="M15" s="76"/>
      <c r="N15" s="76"/>
      <c r="O15" s="76"/>
      <c r="P15" s="76"/>
    </row>
    <row r="16" ht="27" customHeight="true" spans="1:16">
      <c r="A16" s="79" t="s">
        <v>1557</v>
      </c>
      <c r="B16" s="76">
        <v>9</v>
      </c>
      <c r="C16" s="76"/>
      <c r="D16" s="76"/>
      <c r="E16" s="76"/>
      <c r="F16" s="76"/>
      <c r="G16" s="76"/>
      <c r="H16" s="77"/>
      <c r="I16" s="77" t="s">
        <v>1558</v>
      </c>
      <c r="J16" s="76">
        <v>20</v>
      </c>
      <c r="K16" s="77"/>
      <c r="L16" s="77"/>
      <c r="M16" s="77"/>
      <c r="N16" s="77"/>
      <c r="O16" s="77"/>
      <c r="P16" s="77"/>
    </row>
    <row r="17" ht="27" customHeight="true" spans="1:16">
      <c r="A17" s="82"/>
      <c r="B17" s="76">
        <v>10</v>
      </c>
      <c r="C17" s="77"/>
      <c r="D17" s="77"/>
      <c r="E17" s="77"/>
      <c r="F17" s="77"/>
      <c r="G17" s="77"/>
      <c r="H17" s="77"/>
      <c r="I17" s="77" t="s">
        <v>1559</v>
      </c>
      <c r="J17" s="76">
        <v>21</v>
      </c>
      <c r="K17" s="77"/>
      <c r="L17" s="77"/>
      <c r="M17" s="77"/>
      <c r="N17" s="76"/>
      <c r="O17" s="76"/>
      <c r="P17" s="76"/>
    </row>
    <row r="18" ht="27" customHeight="true" spans="1:16">
      <c r="A18" s="81" t="s">
        <v>1560</v>
      </c>
      <c r="B18" s="76">
        <v>11</v>
      </c>
      <c r="C18" s="83">
        <f t="shared" ref="C18:H18" si="6">C14+C15+C16</f>
        <v>0</v>
      </c>
      <c r="D18" s="83">
        <f t="shared" si="6"/>
        <v>0</v>
      </c>
      <c r="E18" s="83">
        <f t="shared" si="6"/>
        <v>0</v>
      </c>
      <c r="F18" s="83">
        <f t="shared" si="6"/>
        <v>0</v>
      </c>
      <c r="G18" s="83">
        <f t="shared" si="6"/>
        <v>0</v>
      </c>
      <c r="H18" s="83">
        <f t="shared" si="6"/>
        <v>13649</v>
      </c>
      <c r="I18" s="81" t="s">
        <v>1561</v>
      </c>
      <c r="J18" s="76">
        <v>22</v>
      </c>
      <c r="K18" s="83">
        <f t="shared" ref="K18:P18" si="7">K14+K15+K16+K17</f>
        <v>0</v>
      </c>
      <c r="L18" s="83">
        <f t="shared" si="7"/>
        <v>0</v>
      </c>
      <c r="M18" s="83">
        <f t="shared" si="7"/>
        <v>0</v>
      </c>
      <c r="N18" s="83">
        <f t="shared" si="7"/>
        <v>13649</v>
      </c>
      <c r="O18" s="83">
        <f t="shared" si="7"/>
        <v>0</v>
      </c>
      <c r="P18" s="83">
        <f t="shared" si="7"/>
        <v>13649</v>
      </c>
    </row>
    <row r="19" spans="1:16">
      <c r="A19" s="84" t="s">
        <v>1562</v>
      </c>
      <c r="B19" s="85"/>
      <c r="C19" s="84"/>
      <c r="D19" s="84"/>
      <c r="E19" s="84"/>
      <c r="F19" s="63"/>
      <c r="G19" s="63"/>
      <c r="H19" s="63"/>
      <c r="I19" s="63"/>
      <c r="J19" s="85"/>
      <c r="K19" s="63"/>
      <c r="L19" s="63"/>
      <c r="M19" s="63"/>
      <c r="N19" s="63"/>
      <c r="O19" s="63"/>
      <c r="P19" s="63"/>
    </row>
  </sheetData>
  <autoFilter ref="A1:P19">
    <extLst/>
  </autoFilter>
  <mergeCells count="11">
    <mergeCell ref="A1:P1"/>
    <mergeCell ref="A4:H4"/>
    <mergeCell ref="I4:P4"/>
    <mergeCell ref="C5:E5"/>
    <mergeCell ref="F5:H5"/>
    <mergeCell ref="K5:M5"/>
    <mergeCell ref="N5:P5"/>
    <mergeCell ref="A5:A6"/>
    <mergeCell ref="B5:B6"/>
    <mergeCell ref="I5:I6"/>
    <mergeCell ref="J5:J6"/>
  </mergeCells>
  <printOptions horizontalCentered="true" verticalCentered="true"/>
  <pageMargins left="0.55" right="0.349305555555556" top="0.788888888888889" bottom="0.788888888888889" header="0.509027777777778" footer="0.509027777777778"/>
  <pageSetup paperSize="9" scale="75" orientation="landscape"/>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5"/>
  <sheetViews>
    <sheetView workbookViewId="0">
      <pane xSplit="1" ySplit="5" topLeftCell="B6" activePane="bottomRight" state="frozen"/>
      <selection/>
      <selection pane="topRight"/>
      <selection pane="bottomLeft"/>
      <selection pane="bottomRight" activeCell="K71" sqref="$A1:$XFD1048576"/>
    </sheetView>
  </sheetViews>
  <sheetFormatPr defaultColWidth="9" defaultRowHeight="15.75" outlineLevelCol="1"/>
  <cols>
    <col min="1" max="1" width="45" style="48" customWidth="true"/>
    <col min="2" max="2" width="16.625" style="48" customWidth="true"/>
    <col min="3" max="252" width="9" style="48"/>
    <col min="253" max="253" width="45" style="48" customWidth="true"/>
    <col min="254" max="254" width="15.75" style="48" customWidth="true"/>
    <col min="255" max="255" width="16.625" style="48" customWidth="true"/>
    <col min="256" max="256" width="25" style="48" customWidth="true"/>
    <col min="257" max="257" width="19.5" style="48" customWidth="true"/>
    <col min="258" max="258" width="16.625" style="48" customWidth="true"/>
    <col min="259" max="508" width="9" style="48"/>
    <col min="509" max="509" width="45" style="48" customWidth="true"/>
    <col min="510" max="510" width="15.75" style="48" customWidth="true"/>
    <col min="511" max="511" width="16.625" style="48" customWidth="true"/>
    <col min="512" max="512" width="25" style="48" customWidth="true"/>
    <col min="513" max="513" width="19.5" style="48" customWidth="true"/>
    <col min="514" max="514" width="16.625" style="48" customWidth="true"/>
    <col min="515" max="764" width="9" style="48"/>
    <col min="765" max="765" width="45" style="48" customWidth="true"/>
    <col min="766" max="766" width="15.75" style="48" customWidth="true"/>
    <col min="767" max="767" width="16.625" style="48" customWidth="true"/>
    <col min="768" max="768" width="25" style="48" customWidth="true"/>
    <col min="769" max="769" width="19.5" style="48" customWidth="true"/>
    <col min="770" max="770" width="16.625" style="48" customWidth="true"/>
    <col min="771" max="1020" width="9" style="48"/>
    <col min="1021" max="1021" width="45" style="48" customWidth="true"/>
    <col min="1022" max="1022" width="15.75" style="48" customWidth="true"/>
    <col min="1023" max="1023" width="16.625" style="48" customWidth="true"/>
    <col min="1024" max="1024" width="25" style="48" customWidth="true"/>
    <col min="1025" max="1025" width="19.5" style="48" customWidth="true"/>
    <col min="1026" max="1026" width="16.625" style="48" customWidth="true"/>
    <col min="1027" max="1276" width="9" style="48"/>
    <col min="1277" max="1277" width="45" style="48" customWidth="true"/>
    <col min="1278" max="1278" width="15.75" style="48" customWidth="true"/>
    <col min="1279" max="1279" width="16.625" style="48" customWidth="true"/>
    <col min="1280" max="1280" width="25" style="48" customWidth="true"/>
    <col min="1281" max="1281" width="19.5" style="48" customWidth="true"/>
    <col min="1282" max="1282" width="16.625" style="48" customWidth="true"/>
    <col min="1283" max="1532" width="9" style="48"/>
    <col min="1533" max="1533" width="45" style="48" customWidth="true"/>
    <col min="1534" max="1534" width="15.75" style="48" customWidth="true"/>
    <col min="1535" max="1535" width="16.625" style="48" customWidth="true"/>
    <col min="1536" max="1536" width="25" style="48" customWidth="true"/>
    <col min="1537" max="1537" width="19.5" style="48" customWidth="true"/>
    <col min="1538" max="1538" width="16.625" style="48" customWidth="true"/>
    <col min="1539" max="1788" width="9" style="48"/>
    <col min="1789" max="1789" width="45" style="48" customWidth="true"/>
    <col min="1790" max="1790" width="15.75" style="48" customWidth="true"/>
    <col min="1791" max="1791" width="16.625" style="48" customWidth="true"/>
    <col min="1792" max="1792" width="25" style="48" customWidth="true"/>
    <col min="1793" max="1793" width="19.5" style="48" customWidth="true"/>
    <col min="1794" max="1794" width="16.625" style="48" customWidth="true"/>
    <col min="1795" max="2044" width="9" style="48"/>
    <col min="2045" max="2045" width="45" style="48" customWidth="true"/>
    <col min="2046" max="2046" width="15.75" style="48" customWidth="true"/>
    <col min="2047" max="2047" width="16.625" style="48" customWidth="true"/>
    <col min="2048" max="2048" width="25" style="48" customWidth="true"/>
    <col min="2049" max="2049" width="19.5" style="48" customWidth="true"/>
    <col min="2050" max="2050" width="16.625" style="48" customWidth="true"/>
    <col min="2051" max="2300" width="9" style="48"/>
    <col min="2301" max="2301" width="45" style="48" customWidth="true"/>
    <col min="2302" max="2302" width="15.75" style="48" customWidth="true"/>
    <col min="2303" max="2303" width="16.625" style="48" customWidth="true"/>
    <col min="2304" max="2304" width="25" style="48" customWidth="true"/>
    <col min="2305" max="2305" width="19.5" style="48" customWidth="true"/>
    <col min="2306" max="2306" width="16.625" style="48" customWidth="true"/>
    <col min="2307" max="2556" width="9" style="48"/>
    <col min="2557" max="2557" width="45" style="48" customWidth="true"/>
    <col min="2558" max="2558" width="15.75" style="48" customWidth="true"/>
    <col min="2559" max="2559" width="16.625" style="48" customWidth="true"/>
    <col min="2560" max="2560" width="25" style="48" customWidth="true"/>
    <col min="2561" max="2561" width="19.5" style="48" customWidth="true"/>
    <col min="2562" max="2562" width="16.625" style="48" customWidth="true"/>
    <col min="2563" max="2812" width="9" style="48"/>
    <col min="2813" max="2813" width="45" style="48" customWidth="true"/>
    <col min="2814" max="2814" width="15.75" style="48" customWidth="true"/>
    <col min="2815" max="2815" width="16.625" style="48" customWidth="true"/>
    <col min="2816" max="2816" width="25" style="48" customWidth="true"/>
    <col min="2817" max="2817" width="19.5" style="48" customWidth="true"/>
    <col min="2818" max="2818" width="16.625" style="48" customWidth="true"/>
    <col min="2819" max="3068" width="9" style="48"/>
    <col min="3069" max="3069" width="45" style="48" customWidth="true"/>
    <col min="3070" max="3070" width="15.75" style="48" customWidth="true"/>
    <col min="3071" max="3071" width="16.625" style="48" customWidth="true"/>
    <col min="3072" max="3072" width="25" style="48" customWidth="true"/>
    <col min="3073" max="3073" width="19.5" style="48" customWidth="true"/>
    <col min="3074" max="3074" width="16.625" style="48" customWidth="true"/>
    <col min="3075" max="3324" width="9" style="48"/>
    <col min="3325" max="3325" width="45" style="48" customWidth="true"/>
    <col min="3326" max="3326" width="15.75" style="48" customWidth="true"/>
    <col min="3327" max="3327" width="16.625" style="48" customWidth="true"/>
    <col min="3328" max="3328" width="25" style="48" customWidth="true"/>
    <col min="3329" max="3329" width="19.5" style="48" customWidth="true"/>
    <col min="3330" max="3330" width="16.625" style="48" customWidth="true"/>
    <col min="3331" max="3580" width="9" style="48"/>
    <col min="3581" max="3581" width="45" style="48" customWidth="true"/>
    <col min="3582" max="3582" width="15.75" style="48" customWidth="true"/>
    <col min="3583" max="3583" width="16.625" style="48" customWidth="true"/>
    <col min="3584" max="3584" width="25" style="48" customWidth="true"/>
    <col min="3585" max="3585" width="19.5" style="48" customWidth="true"/>
    <col min="3586" max="3586" width="16.625" style="48" customWidth="true"/>
    <col min="3587" max="3836" width="9" style="48"/>
    <col min="3837" max="3837" width="45" style="48" customWidth="true"/>
    <col min="3838" max="3838" width="15.75" style="48" customWidth="true"/>
    <col min="3839" max="3839" width="16.625" style="48" customWidth="true"/>
    <col min="3840" max="3840" width="25" style="48" customWidth="true"/>
    <col min="3841" max="3841" width="19.5" style="48" customWidth="true"/>
    <col min="3842" max="3842" width="16.625" style="48" customWidth="true"/>
    <col min="3843" max="4092" width="9" style="48"/>
    <col min="4093" max="4093" width="45" style="48" customWidth="true"/>
    <col min="4094" max="4094" width="15.75" style="48" customWidth="true"/>
    <col min="4095" max="4095" width="16.625" style="48" customWidth="true"/>
    <col min="4096" max="4096" width="25" style="48" customWidth="true"/>
    <col min="4097" max="4097" width="19.5" style="48" customWidth="true"/>
    <col min="4098" max="4098" width="16.625" style="48" customWidth="true"/>
    <col min="4099" max="4348" width="9" style="48"/>
    <col min="4349" max="4349" width="45" style="48" customWidth="true"/>
    <col min="4350" max="4350" width="15.75" style="48" customWidth="true"/>
    <col min="4351" max="4351" width="16.625" style="48" customWidth="true"/>
    <col min="4352" max="4352" width="25" style="48" customWidth="true"/>
    <col min="4353" max="4353" width="19.5" style="48" customWidth="true"/>
    <col min="4354" max="4354" width="16.625" style="48" customWidth="true"/>
    <col min="4355" max="4604" width="9" style="48"/>
    <col min="4605" max="4605" width="45" style="48" customWidth="true"/>
    <col min="4606" max="4606" width="15.75" style="48" customWidth="true"/>
    <col min="4607" max="4607" width="16.625" style="48" customWidth="true"/>
    <col min="4608" max="4608" width="25" style="48" customWidth="true"/>
    <col min="4609" max="4609" width="19.5" style="48" customWidth="true"/>
    <col min="4610" max="4610" width="16.625" style="48" customWidth="true"/>
    <col min="4611" max="4860" width="9" style="48"/>
    <col min="4861" max="4861" width="45" style="48" customWidth="true"/>
    <col min="4862" max="4862" width="15.75" style="48" customWidth="true"/>
    <col min="4863" max="4863" width="16.625" style="48" customWidth="true"/>
    <col min="4864" max="4864" width="25" style="48" customWidth="true"/>
    <col min="4865" max="4865" width="19.5" style="48" customWidth="true"/>
    <col min="4866" max="4866" width="16.625" style="48" customWidth="true"/>
    <col min="4867" max="5116" width="9" style="48"/>
    <col min="5117" max="5117" width="45" style="48" customWidth="true"/>
    <col min="5118" max="5118" width="15.75" style="48" customWidth="true"/>
    <col min="5119" max="5119" width="16.625" style="48" customWidth="true"/>
    <col min="5120" max="5120" width="25" style="48" customWidth="true"/>
    <col min="5121" max="5121" width="19.5" style="48" customWidth="true"/>
    <col min="5122" max="5122" width="16.625" style="48" customWidth="true"/>
    <col min="5123" max="5372" width="9" style="48"/>
    <col min="5373" max="5373" width="45" style="48" customWidth="true"/>
    <col min="5374" max="5374" width="15.75" style="48" customWidth="true"/>
    <col min="5375" max="5375" width="16.625" style="48" customWidth="true"/>
    <col min="5376" max="5376" width="25" style="48" customWidth="true"/>
    <col min="5377" max="5377" width="19.5" style="48" customWidth="true"/>
    <col min="5378" max="5378" width="16.625" style="48" customWidth="true"/>
    <col min="5379" max="5628" width="9" style="48"/>
    <col min="5629" max="5629" width="45" style="48" customWidth="true"/>
    <col min="5630" max="5630" width="15.75" style="48" customWidth="true"/>
    <col min="5631" max="5631" width="16.625" style="48" customWidth="true"/>
    <col min="5632" max="5632" width="25" style="48" customWidth="true"/>
    <col min="5633" max="5633" width="19.5" style="48" customWidth="true"/>
    <col min="5634" max="5634" width="16.625" style="48" customWidth="true"/>
    <col min="5635" max="5884" width="9" style="48"/>
    <col min="5885" max="5885" width="45" style="48" customWidth="true"/>
    <col min="5886" max="5886" width="15.75" style="48" customWidth="true"/>
    <col min="5887" max="5887" width="16.625" style="48" customWidth="true"/>
    <col min="5888" max="5888" width="25" style="48" customWidth="true"/>
    <col min="5889" max="5889" width="19.5" style="48" customWidth="true"/>
    <col min="5890" max="5890" width="16.625" style="48" customWidth="true"/>
    <col min="5891" max="6140" width="9" style="48"/>
    <col min="6141" max="6141" width="45" style="48" customWidth="true"/>
    <col min="6142" max="6142" width="15.75" style="48" customWidth="true"/>
    <col min="6143" max="6143" width="16.625" style="48" customWidth="true"/>
    <col min="6144" max="6144" width="25" style="48" customWidth="true"/>
    <col min="6145" max="6145" width="19.5" style="48" customWidth="true"/>
    <col min="6146" max="6146" width="16.625" style="48" customWidth="true"/>
    <col min="6147" max="6396" width="9" style="48"/>
    <col min="6397" max="6397" width="45" style="48" customWidth="true"/>
    <col min="6398" max="6398" width="15.75" style="48" customWidth="true"/>
    <col min="6399" max="6399" width="16.625" style="48" customWidth="true"/>
    <col min="6400" max="6400" width="25" style="48" customWidth="true"/>
    <col min="6401" max="6401" width="19.5" style="48" customWidth="true"/>
    <col min="6402" max="6402" width="16.625" style="48" customWidth="true"/>
    <col min="6403" max="6652" width="9" style="48"/>
    <col min="6653" max="6653" width="45" style="48" customWidth="true"/>
    <col min="6654" max="6654" width="15.75" style="48" customWidth="true"/>
    <col min="6655" max="6655" width="16.625" style="48" customWidth="true"/>
    <col min="6656" max="6656" width="25" style="48" customWidth="true"/>
    <col min="6657" max="6657" width="19.5" style="48" customWidth="true"/>
    <col min="6658" max="6658" width="16.625" style="48" customWidth="true"/>
    <col min="6659" max="6908" width="9" style="48"/>
    <col min="6909" max="6909" width="45" style="48" customWidth="true"/>
    <col min="6910" max="6910" width="15.75" style="48" customWidth="true"/>
    <col min="6911" max="6911" width="16.625" style="48" customWidth="true"/>
    <col min="6912" max="6912" width="25" style="48" customWidth="true"/>
    <col min="6913" max="6913" width="19.5" style="48" customWidth="true"/>
    <col min="6914" max="6914" width="16.625" style="48" customWidth="true"/>
    <col min="6915" max="7164" width="9" style="48"/>
    <col min="7165" max="7165" width="45" style="48" customWidth="true"/>
    <col min="7166" max="7166" width="15.75" style="48" customWidth="true"/>
    <col min="7167" max="7167" width="16.625" style="48" customWidth="true"/>
    <col min="7168" max="7168" width="25" style="48" customWidth="true"/>
    <col min="7169" max="7169" width="19.5" style="48" customWidth="true"/>
    <col min="7170" max="7170" width="16.625" style="48" customWidth="true"/>
    <col min="7171" max="7420" width="9" style="48"/>
    <col min="7421" max="7421" width="45" style="48" customWidth="true"/>
    <col min="7422" max="7422" width="15.75" style="48" customWidth="true"/>
    <col min="7423" max="7423" width="16.625" style="48" customWidth="true"/>
    <col min="7424" max="7424" width="25" style="48" customWidth="true"/>
    <col min="7425" max="7425" width="19.5" style="48" customWidth="true"/>
    <col min="7426" max="7426" width="16.625" style="48" customWidth="true"/>
    <col min="7427" max="7676" width="9" style="48"/>
    <col min="7677" max="7677" width="45" style="48" customWidth="true"/>
    <col min="7678" max="7678" width="15.75" style="48" customWidth="true"/>
    <col min="7679" max="7679" width="16.625" style="48" customWidth="true"/>
    <col min="7680" max="7680" width="25" style="48" customWidth="true"/>
    <col min="7681" max="7681" width="19.5" style="48" customWidth="true"/>
    <col min="7682" max="7682" width="16.625" style="48" customWidth="true"/>
    <col min="7683" max="7932" width="9" style="48"/>
    <col min="7933" max="7933" width="45" style="48" customWidth="true"/>
    <col min="7934" max="7934" width="15.75" style="48" customWidth="true"/>
    <col min="7935" max="7935" width="16.625" style="48" customWidth="true"/>
    <col min="7936" max="7936" width="25" style="48" customWidth="true"/>
    <col min="7937" max="7937" width="19.5" style="48" customWidth="true"/>
    <col min="7938" max="7938" width="16.625" style="48" customWidth="true"/>
    <col min="7939" max="8188" width="9" style="48"/>
    <col min="8189" max="8189" width="45" style="48" customWidth="true"/>
    <col min="8190" max="8190" width="15.75" style="48" customWidth="true"/>
    <col min="8191" max="8191" width="16.625" style="48" customWidth="true"/>
    <col min="8192" max="8192" width="25" style="48" customWidth="true"/>
    <col min="8193" max="8193" width="19.5" style="48" customWidth="true"/>
    <col min="8194" max="8194" width="16.625" style="48" customWidth="true"/>
    <col min="8195" max="8444" width="9" style="48"/>
    <col min="8445" max="8445" width="45" style="48" customWidth="true"/>
    <col min="8446" max="8446" width="15.75" style="48" customWidth="true"/>
    <col min="8447" max="8447" width="16.625" style="48" customWidth="true"/>
    <col min="8448" max="8448" width="25" style="48" customWidth="true"/>
    <col min="8449" max="8449" width="19.5" style="48" customWidth="true"/>
    <col min="8450" max="8450" width="16.625" style="48" customWidth="true"/>
    <col min="8451" max="8700" width="9" style="48"/>
    <col min="8701" max="8701" width="45" style="48" customWidth="true"/>
    <col min="8702" max="8702" width="15.75" style="48" customWidth="true"/>
    <col min="8703" max="8703" width="16.625" style="48" customWidth="true"/>
    <col min="8704" max="8704" width="25" style="48" customWidth="true"/>
    <col min="8705" max="8705" width="19.5" style="48" customWidth="true"/>
    <col min="8706" max="8706" width="16.625" style="48" customWidth="true"/>
    <col min="8707" max="8956" width="9" style="48"/>
    <col min="8957" max="8957" width="45" style="48" customWidth="true"/>
    <col min="8958" max="8958" width="15.75" style="48" customWidth="true"/>
    <col min="8959" max="8959" width="16.625" style="48" customWidth="true"/>
    <col min="8960" max="8960" width="25" style="48" customWidth="true"/>
    <col min="8961" max="8961" width="19.5" style="48" customWidth="true"/>
    <col min="8962" max="8962" width="16.625" style="48" customWidth="true"/>
    <col min="8963" max="9212" width="9" style="48"/>
    <col min="9213" max="9213" width="45" style="48" customWidth="true"/>
    <col min="9214" max="9214" width="15.75" style="48" customWidth="true"/>
    <col min="9215" max="9215" width="16.625" style="48" customWidth="true"/>
    <col min="9216" max="9216" width="25" style="48" customWidth="true"/>
    <col min="9217" max="9217" width="19.5" style="48" customWidth="true"/>
    <col min="9218" max="9218" width="16.625" style="48" customWidth="true"/>
    <col min="9219" max="9468" width="9" style="48"/>
    <col min="9469" max="9469" width="45" style="48" customWidth="true"/>
    <col min="9470" max="9470" width="15.75" style="48" customWidth="true"/>
    <col min="9471" max="9471" width="16.625" style="48" customWidth="true"/>
    <col min="9472" max="9472" width="25" style="48" customWidth="true"/>
    <col min="9473" max="9473" width="19.5" style="48" customWidth="true"/>
    <col min="9474" max="9474" width="16.625" style="48" customWidth="true"/>
    <col min="9475" max="9724" width="9" style="48"/>
    <col min="9725" max="9725" width="45" style="48" customWidth="true"/>
    <col min="9726" max="9726" width="15.75" style="48" customWidth="true"/>
    <col min="9727" max="9727" width="16.625" style="48" customWidth="true"/>
    <col min="9728" max="9728" width="25" style="48" customWidth="true"/>
    <col min="9729" max="9729" width="19.5" style="48" customWidth="true"/>
    <col min="9730" max="9730" width="16.625" style="48" customWidth="true"/>
    <col min="9731" max="9980" width="9" style="48"/>
    <col min="9981" max="9981" width="45" style="48" customWidth="true"/>
    <col min="9982" max="9982" width="15.75" style="48" customWidth="true"/>
    <col min="9983" max="9983" width="16.625" style="48" customWidth="true"/>
    <col min="9984" max="9984" width="25" style="48" customWidth="true"/>
    <col min="9985" max="9985" width="19.5" style="48" customWidth="true"/>
    <col min="9986" max="9986" width="16.625" style="48" customWidth="true"/>
    <col min="9987" max="10236" width="9" style="48"/>
    <col min="10237" max="10237" width="45" style="48" customWidth="true"/>
    <col min="10238" max="10238" width="15.75" style="48" customWidth="true"/>
    <col min="10239" max="10239" width="16.625" style="48" customWidth="true"/>
    <col min="10240" max="10240" width="25" style="48" customWidth="true"/>
    <col min="10241" max="10241" width="19.5" style="48" customWidth="true"/>
    <col min="10242" max="10242" width="16.625" style="48" customWidth="true"/>
    <col min="10243" max="10492" width="9" style="48"/>
    <col min="10493" max="10493" width="45" style="48" customWidth="true"/>
    <col min="10494" max="10494" width="15.75" style="48" customWidth="true"/>
    <col min="10495" max="10495" width="16.625" style="48" customWidth="true"/>
    <col min="10496" max="10496" width="25" style="48" customWidth="true"/>
    <col min="10497" max="10497" width="19.5" style="48" customWidth="true"/>
    <col min="10498" max="10498" width="16.625" style="48" customWidth="true"/>
    <col min="10499" max="10748" width="9" style="48"/>
    <col min="10749" max="10749" width="45" style="48" customWidth="true"/>
    <col min="10750" max="10750" width="15.75" style="48" customWidth="true"/>
    <col min="10751" max="10751" width="16.625" style="48" customWidth="true"/>
    <col min="10752" max="10752" width="25" style="48" customWidth="true"/>
    <col min="10753" max="10753" width="19.5" style="48" customWidth="true"/>
    <col min="10754" max="10754" width="16.625" style="48" customWidth="true"/>
    <col min="10755" max="11004" width="9" style="48"/>
    <col min="11005" max="11005" width="45" style="48" customWidth="true"/>
    <col min="11006" max="11006" width="15.75" style="48" customWidth="true"/>
    <col min="11007" max="11007" width="16.625" style="48" customWidth="true"/>
    <col min="11008" max="11008" width="25" style="48" customWidth="true"/>
    <col min="11009" max="11009" width="19.5" style="48" customWidth="true"/>
    <col min="11010" max="11010" width="16.625" style="48" customWidth="true"/>
    <col min="11011" max="11260" width="9" style="48"/>
    <col min="11261" max="11261" width="45" style="48" customWidth="true"/>
    <col min="11262" max="11262" width="15.75" style="48" customWidth="true"/>
    <col min="11263" max="11263" width="16.625" style="48" customWidth="true"/>
    <col min="11264" max="11264" width="25" style="48" customWidth="true"/>
    <col min="11265" max="11265" width="19.5" style="48" customWidth="true"/>
    <col min="11266" max="11266" width="16.625" style="48" customWidth="true"/>
    <col min="11267" max="11516" width="9" style="48"/>
    <col min="11517" max="11517" width="45" style="48" customWidth="true"/>
    <col min="11518" max="11518" width="15.75" style="48" customWidth="true"/>
    <col min="11519" max="11519" width="16.625" style="48" customWidth="true"/>
    <col min="11520" max="11520" width="25" style="48" customWidth="true"/>
    <col min="11521" max="11521" width="19.5" style="48" customWidth="true"/>
    <col min="11522" max="11522" width="16.625" style="48" customWidth="true"/>
    <col min="11523" max="11772" width="9" style="48"/>
    <col min="11773" max="11773" width="45" style="48" customWidth="true"/>
    <col min="11774" max="11774" width="15.75" style="48" customWidth="true"/>
    <col min="11775" max="11775" width="16.625" style="48" customWidth="true"/>
    <col min="11776" max="11776" width="25" style="48" customWidth="true"/>
    <col min="11777" max="11777" width="19.5" style="48" customWidth="true"/>
    <col min="11778" max="11778" width="16.625" style="48" customWidth="true"/>
    <col min="11779" max="12028" width="9" style="48"/>
    <col min="12029" max="12029" width="45" style="48" customWidth="true"/>
    <col min="12030" max="12030" width="15.75" style="48" customWidth="true"/>
    <col min="12031" max="12031" width="16.625" style="48" customWidth="true"/>
    <col min="12032" max="12032" width="25" style="48" customWidth="true"/>
    <col min="12033" max="12033" width="19.5" style="48" customWidth="true"/>
    <col min="12034" max="12034" width="16.625" style="48" customWidth="true"/>
    <col min="12035" max="12284" width="9" style="48"/>
    <col min="12285" max="12285" width="45" style="48" customWidth="true"/>
    <col min="12286" max="12286" width="15.75" style="48" customWidth="true"/>
    <col min="12287" max="12287" width="16.625" style="48" customWidth="true"/>
    <col min="12288" max="12288" width="25" style="48" customWidth="true"/>
    <col min="12289" max="12289" width="19.5" style="48" customWidth="true"/>
    <col min="12290" max="12290" width="16.625" style="48" customWidth="true"/>
    <col min="12291" max="12540" width="9" style="48"/>
    <col min="12541" max="12541" width="45" style="48" customWidth="true"/>
    <col min="12542" max="12542" width="15.75" style="48" customWidth="true"/>
    <col min="12543" max="12543" width="16.625" style="48" customWidth="true"/>
    <col min="12544" max="12544" width="25" style="48" customWidth="true"/>
    <col min="12545" max="12545" width="19.5" style="48" customWidth="true"/>
    <col min="12546" max="12546" width="16.625" style="48" customWidth="true"/>
    <col min="12547" max="12796" width="9" style="48"/>
    <col min="12797" max="12797" width="45" style="48" customWidth="true"/>
    <col min="12798" max="12798" width="15.75" style="48" customWidth="true"/>
    <col min="12799" max="12799" width="16.625" style="48" customWidth="true"/>
    <col min="12800" max="12800" width="25" style="48" customWidth="true"/>
    <col min="12801" max="12801" width="19.5" style="48" customWidth="true"/>
    <col min="12802" max="12802" width="16.625" style="48" customWidth="true"/>
    <col min="12803" max="13052" width="9" style="48"/>
    <col min="13053" max="13053" width="45" style="48" customWidth="true"/>
    <col min="13054" max="13054" width="15.75" style="48" customWidth="true"/>
    <col min="13055" max="13055" width="16.625" style="48" customWidth="true"/>
    <col min="13056" max="13056" width="25" style="48" customWidth="true"/>
    <col min="13057" max="13057" width="19.5" style="48" customWidth="true"/>
    <col min="13058" max="13058" width="16.625" style="48" customWidth="true"/>
    <col min="13059" max="13308" width="9" style="48"/>
    <col min="13309" max="13309" width="45" style="48" customWidth="true"/>
    <col min="13310" max="13310" width="15.75" style="48" customWidth="true"/>
    <col min="13311" max="13311" width="16.625" style="48" customWidth="true"/>
    <col min="13312" max="13312" width="25" style="48" customWidth="true"/>
    <col min="13313" max="13313" width="19.5" style="48" customWidth="true"/>
    <col min="13314" max="13314" width="16.625" style="48" customWidth="true"/>
    <col min="13315" max="13564" width="9" style="48"/>
    <col min="13565" max="13565" width="45" style="48" customWidth="true"/>
    <col min="13566" max="13566" width="15.75" style="48" customWidth="true"/>
    <col min="13567" max="13567" width="16.625" style="48" customWidth="true"/>
    <col min="13568" max="13568" width="25" style="48" customWidth="true"/>
    <col min="13569" max="13569" width="19.5" style="48" customWidth="true"/>
    <col min="13570" max="13570" width="16.625" style="48" customWidth="true"/>
    <col min="13571" max="13820" width="9" style="48"/>
    <col min="13821" max="13821" width="45" style="48" customWidth="true"/>
    <col min="13822" max="13822" width="15.75" style="48" customWidth="true"/>
    <col min="13823" max="13823" width="16.625" style="48" customWidth="true"/>
    <col min="13824" max="13824" width="25" style="48" customWidth="true"/>
    <col min="13825" max="13825" width="19.5" style="48" customWidth="true"/>
    <col min="13826" max="13826" width="16.625" style="48" customWidth="true"/>
    <col min="13827" max="14076" width="9" style="48"/>
    <col min="14077" max="14077" width="45" style="48" customWidth="true"/>
    <col min="14078" max="14078" width="15.75" style="48" customWidth="true"/>
    <col min="14079" max="14079" width="16.625" style="48" customWidth="true"/>
    <col min="14080" max="14080" width="25" style="48" customWidth="true"/>
    <col min="14081" max="14081" width="19.5" style="48" customWidth="true"/>
    <col min="14082" max="14082" width="16.625" style="48" customWidth="true"/>
    <col min="14083" max="14332" width="9" style="48"/>
    <col min="14333" max="14333" width="45" style="48" customWidth="true"/>
    <col min="14334" max="14334" width="15.75" style="48" customWidth="true"/>
    <col min="14335" max="14335" width="16.625" style="48" customWidth="true"/>
    <col min="14336" max="14336" width="25" style="48" customWidth="true"/>
    <col min="14337" max="14337" width="19.5" style="48" customWidth="true"/>
    <col min="14338" max="14338" width="16.625" style="48" customWidth="true"/>
    <col min="14339" max="14588" width="9" style="48"/>
    <col min="14589" max="14589" width="45" style="48" customWidth="true"/>
    <col min="14590" max="14590" width="15.75" style="48" customWidth="true"/>
    <col min="14591" max="14591" width="16.625" style="48" customWidth="true"/>
    <col min="14592" max="14592" width="25" style="48" customWidth="true"/>
    <col min="14593" max="14593" width="19.5" style="48" customWidth="true"/>
    <col min="14594" max="14594" width="16.625" style="48" customWidth="true"/>
    <col min="14595" max="14844" width="9" style="48"/>
    <col min="14845" max="14845" width="45" style="48" customWidth="true"/>
    <col min="14846" max="14846" width="15.75" style="48" customWidth="true"/>
    <col min="14847" max="14847" width="16.625" style="48" customWidth="true"/>
    <col min="14848" max="14848" width="25" style="48" customWidth="true"/>
    <col min="14849" max="14849" width="19.5" style="48" customWidth="true"/>
    <col min="14850" max="14850" width="16.625" style="48" customWidth="true"/>
    <col min="14851" max="15100" width="9" style="48"/>
    <col min="15101" max="15101" width="45" style="48" customWidth="true"/>
    <col min="15102" max="15102" width="15.75" style="48" customWidth="true"/>
    <col min="15103" max="15103" width="16.625" style="48" customWidth="true"/>
    <col min="15104" max="15104" width="25" style="48" customWidth="true"/>
    <col min="15105" max="15105" width="19.5" style="48" customWidth="true"/>
    <col min="15106" max="15106" width="16.625" style="48" customWidth="true"/>
    <col min="15107" max="15356" width="9" style="48"/>
    <col min="15357" max="15357" width="45" style="48" customWidth="true"/>
    <col min="15358" max="15358" width="15.75" style="48" customWidth="true"/>
    <col min="15359" max="15359" width="16.625" style="48" customWidth="true"/>
    <col min="15360" max="15360" width="25" style="48" customWidth="true"/>
    <col min="15361" max="15361" width="19.5" style="48" customWidth="true"/>
    <col min="15362" max="15362" width="16.625" style="48" customWidth="true"/>
    <col min="15363" max="15612" width="9" style="48"/>
    <col min="15613" max="15613" width="45" style="48" customWidth="true"/>
    <col min="15614" max="15614" width="15.75" style="48" customWidth="true"/>
    <col min="15615" max="15615" width="16.625" style="48" customWidth="true"/>
    <col min="15616" max="15616" width="25" style="48" customWidth="true"/>
    <col min="15617" max="15617" width="19.5" style="48" customWidth="true"/>
    <col min="15618" max="15618" width="16.625" style="48" customWidth="true"/>
    <col min="15619" max="15868" width="9" style="48"/>
    <col min="15869" max="15869" width="45" style="48" customWidth="true"/>
    <col min="15870" max="15870" width="15.75" style="48" customWidth="true"/>
    <col min="15871" max="15871" width="16.625" style="48" customWidth="true"/>
    <col min="15872" max="15872" width="25" style="48" customWidth="true"/>
    <col min="15873" max="15873" width="19.5" style="48" customWidth="true"/>
    <col min="15874" max="15874" width="16.625" style="48" customWidth="true"/>
    <col min="15875" max="16124" width="9" style="48"/>
    <col min="16125" max="16125" width="45" style="48" customWidth="true"/>
    <col min="16126" max="16126" width="15.75" style="48" customWidth="true"/>
    <col min="16127" max="16127" width="16.625" style="48" customWidth="true"/>
    <col min="16128" max="16128" width="25" style="48" customWidth="true"/>
    <col min="16129" max="16129" width="19.5" style="48" customWidth="true"/>
    <col min="16130" max="16130" width="16.625" style="48" customWidth="true"/>
    <col min="16131" max="16384" width="9" style="48"/>
  </cols>
  <sheetData>
    <row r="1" ht="18" customHeight="true" spans="1:1">
      <c r="A1" s="46" t="s">
        <v>1149</v>
      </c>
    </row>
    <row r="2" s="46" customFormat="true" ht="21" spans="1:2">
      <c r="A2" s="49" t="s">
        <v>1563</v>
      </c>
      <c r="B2" s="49"/>
    </row>
    <row r="3" ht="20.25" customHeight="true" spans="1:1">
      <c r="A3" s="46"/>
    </row>
    <row r="4" ht="31.5" customHeight="true" spans="1:2">
      <c r="A4" s="50" t="s">
        <v>1151</v>
      </c>
      <c r="B4" s="51"/>
    </row>
    <row r="5" ht="21.95" customHeight="true" spans="1:2">
      <c r="A5" s="52" t="s">
        <v>105</v>
      </c>
      <c r="B5" s="52" t="s">
        <v>86</v>
      </c>
    </row>
    <row r="6" ht="20.1" customHeight="true" spans="1:2">
      <c r="A6" s="53" t="s">
        <v>1159</v>
      </c>
      <c r="B6" s="53">
        <f>B7+B8+B9+B10+B11+B12</f>
        <v>-6434</v>
      </c>
    </row>
    <row r="7" ht="20.1" customHeight="true" spans="1:2">
      <c r="A7" s="54" t="s">
        <v>1161</v>
      </c>
      <c r="B7" s="55">
        <v>-4464</v>
      </c>
    </row>
    <row r="8" ht="20.1" customHeight="true" spans="1:2">
      <c r="A8" s="54" t="s">
        <v>1163</v>
      </c>
      <c r="B8" s="55">
        <v>516</v>
      </c>
    </row>
    <row r="9" ht="20.1" customHeight="true" spans="1:2">
      <c r="A9" s="54" t="s">
        <v>1164</v>
      </c>
      <c r="B9" s="55">
        <v>2003</v>
      </c>
    </row>
    <row r="10" ht="20.1" customHeight="true" spans="1:2">
      <c r="A10" s="54" t="s">
        <v>1165</v>
      </c>
      <c r="B10" s="55">
        <v>-4489</v>
      </c>
    </row>
    <row r="11" ht="20.1" customHeight="true" spans="1:2">
      <c r="A11" s="54" t="s">
        <v>1166</v>
      </c>
      <c r="B11" s="55"/>
    </row>
    <row r="12" ht="20.1" customHeight="true" spans="1:2">
      <c r="A12" s="54" t="s">
        <v>1167</v>
      </c>
      <c r="B12" s="55"/>
    </row>
    <row r="13" ht="20.1" customHeight="true" spans="1:2">
      <c r="A13" s="54" t="s">
        <v>1168</v>
      </c>
      <c r="B13" s="54">
        <f>SUM(B14:B53)</f>
        <v>82484</v>
      </c>
    </row>
    <row r="14" ht="20.1" customHeight="true" spans="1:2">
      <c r="A14" s="54" t="s">
        <v>1169</v>
      </c>
      <c r="B14" s="55"/>
    </row>
    <row r="15" ht="20.1" customHeight="true" spans="1:2">
      <c r="A15" s="56" t="s">
        <v>1170</v>
      </c>
      <c r="B15" s="55">
        <v>29097</v>
      </c>
    </row>
    <row r="16" ht="20.1" customHeight="true" spans="1:2">
      <c r="A16" s="57" t="s">
        <v>1171</v>
      </c>
      <c r="B16" s="55">
        <v>8377</v>
      </c>
    </row>
    <row r="17" ht="20.1" customHeight="true" spans="1:2">
      <c r="A17" s="57" t="s">
        <v>1172</v>
      </c>
      <c r="B17" s="55">
        <v>-2222</v>
      </c>
    </row>
    <row r="18" ht="20.1" customHeight="true" spans="1:2">
      <c r="A18" s="57" t="s">
        <v>1173</v>
      </c>
      <c r="B18" s="55">
        <v>11903</v>
      </c>
    </row>
    <row r="19" ht="20.1" customHeight="true" spans="1:2">
      <c r="A19" s="57" t="s">
        <v>1174</v>
      </c>
      <c r="B19" s="55">
        <v>2545</v>
      </c>
    </row>
    <row r="20" ht="20.1" customHeight="true" spans="1:2">
      <c r="A20" s="57" t="s">
        <v>1175</v>
      </c>
      <c r="B20" s="55">
        <v>55</v>
      </c>
    </row>
    <row r="21" ht="20.1" customHeight="true" spans="1:2">
      <c r="A21" s="57" t="s">
        <v>1176</v>
      </c>
      <c r="B21" s="55"/>
    </row>
    <row r="22" ht="20.1" customHeight="true" spans="1:2">
      <c r="A22" s="57" t="s">
        <v>1177</v>
      </c>
      <c r="B22" s="55">
        <v>94</v>
      </c>
    </row>
    <row r="23" ht="20.1" customHeight="true" spans="1:2">
      <c r="A23" s="57" t="s">
        <v>1178</v>
      </c>
      <c r="B23" s="55">
        <v>4245</v>
      </c>
    </row>
    <row r="24" ht="20.1" customHeight="true" spans="1:2">
      <c r="A24" s="56" t="s">
        <v>1179</v>
      </c>
      <c r="B24" s="55">
        <v>7459</v>
      </c>
    </row>
    <row r="25" ht="20.1" customHeight="true" spans="1:2">
      <c r="A25" s="57" t="s">
        <v>1180</v>
      </c>
      <c r="B25" s="55">
        <v>423</v>
      </c>
    </row>
    <row r="26" ht="20.1" customHeight="true" spans="1:2">
      <c r="A26" s="57" t="s">
        <v>1181</v>
      </c>
      <c r="B26" s="55"/>
    </row>
    <row r="27" ht="20.1" customHeight="true" spans="1:2">
      <c r="A27" s="57" t="s">
        <v>1182</v>
      </c>
      <c r="B27" s="55">
        <v>42</v>
      </c>
    </row>
    <row r="28" ht="20.1" customHeight="true" spans="1:2">
      <c r="A28" s="57" t="s">
        <v>1183</v>
      </c>
      <c r="B28" s="55">
        <v>11590</v>
      </c>
    </row>
    <row r="29" ht="20.1" customHeight="true" spans="1:2">
      <c r="A29" s="57" t="s">
        <v>1184</v>
      </c>
      <c r="B29" s="55"/>
    </row>
    <row r="30" ht="20.1" customHeight="true" spans="1:2">
      <c r="A30" s="57" t="s">
        <v>1185</v>
      </c>
      <c r="B30" s="55"/>
    </row>
    <row r="31" ht="20.1" customHeight="true" spans="1:2">
      <c r="A31" s="57" t="s">
        <v>1186</v>
      </c>
      <c r="B31" s="55"/>
    </row>
    <row r="32" ht="20.1" customHeight="true" spans="1:2">
      <c r="A32" s="57" t="s">
        <v>1187</v>
      </c>
      <c r="B32" s="55">
        <v>160</v>
      </c>
    </row>
    <row r="33" ht="20.1" customHeight="true" spans="1:2">
      <c r="A33" s="58" t="s">
        <v>1188</v>
      </c>
      <c r="B33" s="55"/>
    </row>
    <row r="34" ht="20.1" customHeight="true" spans="1:2">
      <c r="A34" s="58" t="s">
        <v>1189</v>
      </c>
      <c r="B34" s="55"/>
    </row>
    <row r="35" ht="20.1" customHeight="true" spans="1:2">
      <c r="A35" s="58" t="s">
        <v>1190</v>
      </c>
      <c r="B35" s="55"/>
    </row>
    <row r="36" ht="20.1" customHeight="true" spans="1:2">
      <c r="A36" s="58" t="s">
        <v>1191</v>
      </c>
      <c r="B36" s="55">
        <v>781</v>
      </c>
    </row>
    <row r="37" ht="20.1" customHeight="true" spans="1:2">
      <c r="A37" s="58" t="s">
        <v>1192</v>
      </c>
      <c r="B37" s="55">
        <v>2375</v>
      </c>
    </row>
    <row r="38" ht="20.1" customHeight="true" spans="1:2">
      <c r="A38" s="58" t="s">
        <v>1193</v>
      </c>
      <c r="B38" s="55"/>
    </row>
    <row r="39" ht="20.1" customHeight="true" spans="1:2">
      <c r="A39" s="58" t="s">
        <v>1194</v>
      </c>
      <c r="B39" s="55"/>
    </row>
    <row r="40" ht="20.1" customHeight="true" spans="1:2">
      <c r="A40" s="58" t="s">
        <v>1195</v>
      </c>
      <c r="B40" s="55">
        <v>2796</v>
      </c>
    </row>
    <row r="41" ht="20.1" customHeight="true" spans="1:2">
      <c r="A41" s="58" t="s">
        <v>1196</v>
      </c>
      <c r="B41" s="55">
        <v>2101</v>
      </c>
    </row>
    <row r="42" ht="20.1" customHeight="true" spans="1:2">
      <c r="A42" s="58" t="s">
        <v>1197</v>
      </c>
      <c r="B42" s="55"/>
    </row>
    <row r="43" ht="20.1" customHeight="true" spans="1:2">
      <c r="A43" s="58" t="s">
        <v>1198</v>
      </c>
      <c r="B43" s="55"/>
    </row>
    <row r="44" ht="20.1" customHeight="true" spans="1:2">
      <c r="A44" s="58" t="s">
        <v>1199</v>
      </c>
      <c r="B44" s="55"/>
    </row>
    <row r="45" ht="20.1" customHeight="true" spans="1:2">
      <c r="A45" s="58" t="s">
        <v>1200</v>
      </c>
      <c r="B45" s="55"/>
    </row>
    <row r="46" ht="20.1" customHeight="true" spans="1:2">
      <c r="A46" s="58" t="s">
        <v>1201</v>
      </c>
      <c r="B46" s="55"/>
    </row>
    <row r="47" ht="20.1" customHeight="true" spans="1:2">
      <c r="A47" s="58" t="s">
        <v>1202</v>
      </c>
      <c r="B47" s="55"/>
    </row>
    <row r="48" ht="20.1" customHeight="true" spans="1:2">
      <c r="A48" s="58" t="s">
        <v>1203</v>
      </c>
      <c r="B48" s="55"/>
    </row>
    <row r="49" ht="20.1" customHeight="true" spans="1:2">
      <c r="A49" s="58" t="s">
        <v>1204</v>
      </c>
      <c r="B49" s="55"/>
    </row>
    <row r="50" ht="20.1" customHeight="true" spans="1:2">
      <c r="A50" s="58" t="s">
        <v>1205</v>
      </c>
      <c r="B50" s="55">
        <v>11</v>
      </c>
    </row>
    <row r="51" ht="20.1" customHeight="true" spans="1:2">
      <c r="A51" s="58" t="s">
        <v>1206</v>
      </c>
      <c r="B51" s="55"/>
    </row>
    <row r="52" ht="20.1" customHeight="true" spans="1:2">
      <c r="A52" s="58" t="s">
        <v>1207</v>
      </c>
      <c r="B52" s="55"/>
    </row>
    <row r="53" ht="20.1" customHeight="true" spans="1:2">
      <c r="A53" s="57" t="s">
        <v>1208</v>
      </c>
      <c r="B53" s="55">
        <f>127+525</f>
        <v>652</v>
      </c>
    </row>
    <row r="54" ht="20.1" customHeight="true" spans="1:2">
      <c r="A54" s="57" t="s">
        <v>1209</v>
      </c>
      <c r="B54" s="59">
        <f>SUM(B55:B74)</f>
        <v>3882</v>
      </c>
    </row>
    <row r="55" ht="20.1" customHeight="true" spans="1:2">
      <c r="A55" s="57" t="s">
        <v>965</v>
      </c>
      <c r="B55" s="55">
        <v>51</v>
      </c>
    </row>
    <row r="56" ht="20.1" customHeight="true" spans="1:2">
      <c r="A56" s="57" t="s">
        <v>1210</v>
      </c>
      <c r="B56" s="55"/>
    </row>
    <row r="57" ht="20.1" customHeight="true" spans="1:2">
      <c r="A57" s="57" t="s">
        <v>1211</v>
      </c>
      <c r="B57" s="55"/>
    </row>
    <row r="58" ht="20.1" customHeight="true" spans="1:2">
      <c r="A58" s="57" t="s">
        <v>1212</v>
      </c>
      <c r="B58" s="55"/>
    </row>
    <row r="59" ht="20.1" customHeight="true" spans="1:2">
      <c r="A59" s="57" t="s">
        <v>966</v>
      </c>
      <c r="B59" s="55">
        <v>207</v>
      </c>
    </row>
    <row r="60" ht="20.1" customHeight="true" spans="1:2">
      <c r="A60" s="57" t="s">
        <v>1213</v>
      </c>
      <c r="B60" s="55"/>
    </row>
    <row r="61" ht="20.1" customHeight="true" spans="1:2">
      <c r="A61" s="57" t="s">
        <v>1214</v>
      </c>
      <c r="B61" s="55">
        <v>468</v>
      </c>
    </row>
    <row r="62" ht="19.5" customHeight="true" spans="1:2">
      <c r="A62" s="57" t="s">
        <v>1215</v>
      </c>
      <c r="B62" s="55">
        <v>895</v>
      </c>
    </row>
    <row r="63" s="47" customFormat="true" ht="20.1" customHeight="true" spans="1:2">
      <c r="A63" s="57" t="s">
        <v>1216</v>
      </c>
      <c r="B63" s="60">
        <v>72</v>
      </c>
    </row>
    <row r="64" ht="20.1" customHeight="true" spans="1:2">
      <c r="A64" s="57" t="s">
        <v>969</v>
      </c>
      <c r="B64" s="55">
        <v>428</v>
      </c>
    </row>
    <row r="65" ht="20.1" customHeight="true" spans="1:2">
      <c r="A65" s="57" t="s">
        <v>1217</v>
      </c>
      <c r="B65" s="55"/>
    </row>
    <row r="66" ht="20.1" customHeight="true" spans="1:2">
      <c r="A66" s="57" t="s">
        <v>1218</v>
      </c>
      <c r="B66" s="55">
        <v>1101</v>
      </c>
    </row>
    <row r="67" ht="20.1" customHeight="true" spans="1:2">
      <c r="A67" s="57" t="s">
        <v>970</v>
      </c>
      <c r="B67" s="55">
        <v>600</v>
      </c>
    </row>
    <row r="68" ht="20.1" customHeight="true" spans="1:2">
      <c r="A68" s="57" t="s">
        <v>1219</v>
      </c>
      <c r="B68" s="55"/>
    </row>
    <row r="69" ht="20.1" customHeight="true" spans="1:2">
      <c r="A69" s="57" t="s">
        <v>1220</v>
      </c>
      <c r="B69" s="55"/>
    </row>
    <row r="70" ht="20.1" customHeight="true" spans="1:2">
      <c r="A70" s="57" t="s">
        <v>1221</v>
      </c>
      <c r="B70" s="55"/>
    </row>
    <row r="71" ht="20.1" customHeight="true" spans="1:2">
      <c r="A71" s="57" t="s">
        <v>1222</v>
      </c>
      <c r="B71" s="55">
        <v>60</v>
      </c>
    </row>
    <row r="72" ht="20.1" customHeight="true" spans="1:2">
      <c r="A72" s="57" t="s">
        <v>971</v>
      </c>
      <c r="B72" s="55"/>
    </row>
    <row r="73" ht="20.1" customHeight="true" spans="1:2">
      <c r="A73" s="57" t="s">
        <v>1223</v>
      </c>
      <c r="B73" s="55"/>
    </row>
    <row r="74" ht="20.1" customHeight="true" spans="1:2">
      <c r="A74" s="59" t="s">
        <v>1224</v>
      </c>
      <c r="B74" s="55"/>
    </row>
    <row r="75" spans="1:2">
      <c r="A75" s="61" t="s">
        <v>1241</v>
      </c>
      <c r="B75" s="62">
        <f>SUM(B6,B54)</f>
        <v>-2552</v>
      </c>
    </row>
  </sheetData>
  <mergeCells count="2">
    <mergeCell ref="A2:B2"/>
    <mergeCell ref="A4:B4"/>
  </mergeCells>
  <pageMargins left="0.393055555555556" right="0.15625" top="0.313888888888889" bottom="0" header="0.15625" footer="0.196527777777778"/>
  <pageSetup paperSize="9" scale="95"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showGridLines="0" showZeros="0" workbookViewId="0">
      <selection activeCell="A17" sqref="A17"/>
    </sheetView>
  </sheetViews>
  <sheetFormatPr defaultColWidth="12.125" defaultRowHeight="16.9" customHeight="true"/>
  <cols>
    <col min="1" max="1" width="33.5" style="37" customWidth="true"/>
    <col min="2" max="10" width="14.75" style="37" customWidth="true"/>
    <col min="11" max="256" width="12.125" style="37"/>
    <col min="257" max="257" width="33.5" style="37" customWidth="true"/>
    <col min="258" max="266" width="14.75" style="37" customWidth="true"/>
    <col min="267" max="512" width="12.125" style="37"/>
    <col min="513" max="513" width="33.5" style="37" customWidth="true"/>
    <col min="514" max="522" width="14.75" style="37" customWidth="true"/>
    <col min="523" max="768" width="12.125" style="37"/>
    <col min="769" max="769" width="33.5" style="37" customWidth="true"/>
    <col min="770" max="778" width="14.75" style="37" customWidth="true"/>
    <col min="779" max="1024" width="12.125" style="37"/>
    <col min="1025" max="1025" width="33.5" style="37" customWidth="true"/>
    <col min="1026" max="1034" width="14.75" style="37" customWidth="true"/>
    <col min="1035" max="1280" width="12.125" style="37"/>
    <col min="1281" max="1281" width="33.5" style="37" customWidth="true"/>
    <col min="1282" max="1290" width="14.75" style="37" customWidth="true"/>
    <col min="1291" max="1536" width="12.125" style="37"/>
    <col min="1537" max="1537" width="33.5" style="37" customWidth="true"/>
    <col min="1538" max="1546" width="14.75" style="37" customWidth="true"/>
    <col min="1547" max="1792" width="12.125" style="37"/>
    <col min="1793" max="1793" width="33.5" style="37" customWidth="true"/>
    <col min="1794" max="1802" width="14.75" style="37" customWidth="true"/>
    <col min="1803" max="2048" width="12.125" style="37"/>
    <col min="2049" max="2049" width="33.5" style="37" customWidth="true"/>
    <col min="2050" max="2058" width="14.75" style="37" customWidth="true"/>
    <col min="2059" max="2304" width="12.125" style="37"/>
    <col min="2305" max="2305" width="33.5" style="37" customWidth="true"/>
    <col min="2306" max="2314" width="14.75" style="37" customWidth="true"/>
    <col min="2315" max="2560" width="12.125" style="37"/>
    <col min="2561" max="2561" width="33.5" style="37" customWidth="true"/>
    <col min="2562" max="2570" width="14.75" style="37" customWidth="true"/>
    <col min="2571" max="2816" width="12.125" style="37"/>
    <col min="2817" max="2817" width="33.5" style="37" customWidth="true"/>
    <col min="2818" max="2826" width="14.75" style="37" customWidth="true"/>
    <col min="2827" max="3072" width="12.125" style="37"/>
    <col min="3073" max="3073" width="33.5" style="37" customWidth="true"/>
    <col min="3074" max="3082" width="14.75" style="37" customWidth="true"/>
    <col min="3083" max="3328" width="12.125" style="37"/>
    <col min="3329" max="3329" width="33.5" style="37" customWidth="true"/>
    <col min="3330" max="3338" width="14.75" style="37" customWidth="true"/>
    <col min="3339" max="3584" width="12.125" style="37"/>
    <col min="3585" max="3585" width="33.5" style="37" customWidth="true"/>
    <col min="3586" max="3594" width="14.75" style="37" customWidth="true"/>
    <col min="3595" max="3840" width="12.125" style="37"/>
    <col min="3841" max="3841" width="33.5" style="37" customWidth="true"/>
    <col min="3842" max="3850" width="14.75" style="37" customWidth="true"/>
    <col min="3851" max="4096" width="12.125" style="37"/>
    <col min="4097" max="4097" width="33.5" style="37" customWidth="true"/>
    <col min="4098" max="4106" width="14.75" style="37" customWidth="true"/>
    <col min="4107" max="4352" width="12.125" style="37"/>
    <col min="4353" max="4353" width="33.5" style="37" customWidth="true"/>
    <col min="4354" max="4362" width="14.75" style="37" customWidth="true"/>
    <col min="4363" max="4608" width="12.125" style="37"/>
    <col min="4609" max="4609" width="33.5" style="37" customWidth="true"/>
    <col min="4610" max="4618" width="14.75" style="37" customWidth="true"/>
    <col min="4619" max="4864" width="12.125" style="37"/>
    <col min="4865" max="4865" width="33.5" style="37" customWidth="true"/>
    <col min="4866" max="4874" width="14.75" style="37" customWidth="true"/>
    <col min="4875" max="5120" width="12.125" style="37"/>
    <col min="5121" max="5121" width="33.5" style="37" customWidth="true"/>
    <col min="5122" max="5130" width="14.75" style="37" customWidth="true"/>
    <col min="5131" max="5376" width="12.125" style="37"/>
    <col min="5377" max="5377" width="33.5" style="37" customWidth="true"/>
    <col min="5378" max="5386" width="14.75" style="37" customWidth="true"/>
    <col min="5387" max="5632" width="12.125" style="37"/>
    <col min="5633" max="5633" width="33.5" style="37" customWidth="true"/>
    <col min="5634" max="5642" width="14.75" style="37" customWidth="true"/>
    <col min="5643" max="5888" width="12.125" style="37"/>
    <col min="5889" max="5889" width="33.5" style="37" customWidth="true"/>
    <col min="5890" max="5898" width="14.75" style="37" customWidth="true"/>
    <col min="5899" max="6144" width="12.125" style="37"/>
    <col min="6145" max="6145" width="33.5" style="37" customWidth="true"/>
    <col min="6146" max="6154" width="14.75" style="37" customWidth="true"/>
    <col min="6155" max="6400" width="12.125" style="37"/>
    <col min="6401" max="6401" width="33.5" style="37" customWidth="true"/>
    <col min="6402" max="6410" width="14.75" style="37" customWidth="true"/>
    <col min="6411" max="6656" width="12.125" style="37"/>
    <col min="6657" max="6657" width="33.5" style="37" customWidth="true"/>
    <col min="6658" max="6666" width="14.75" style="37" customWidth="true"/>
    <col min="6667" max="6912" width="12.125" style="37"/>
    <col min="6913" max="6913" width="33.5" style="37" customWidth="true"/>
    <col min="6914" max="6922" width="14.75" style="37" customWidth="true"/>
    <col min="6923" max="7168" width="12.125" style="37"/>
    <col min="7169" max="7169" width="33.5" style="37" customWidth="true"/>
    <col min="7170" max="7178" width="14.75" style="37" customWidth="true"/>
    <col min="7179" max="7424" width="12.125" style="37"/>
    <col min="7425" max="7425" width="33.5" style="37" customWidth="true"/>
    <col min="7426" max="7434" width="14.75" style="37" customWidth="true"/>
    <col min="7435" max="7680" width="12.125" style="37"/>
    <col min="7681" max="7681" width="33.5" style="37" customWidth="true"/>
    <col min="7682" max="7690" width="14.75" style="37" customWidth="true"/>
    <col min="7691" max="7936" width="12.125" style="37"/>
    <col min="7937" max="7937" width="33.5" style="37" customWidth="true"/>
    <col min="7938" max="7946" width="14.75" style="37" customWidth="true"/>
    <col min="7947" max="8192" width="12.125" style="37"/>
    <col min="8193" max="8193" width="33.5" style="37" customWidth="true"/>
    <col min="8194" max="8202" width="14.75" style="37" customWidth="true"/>
    <col min="8203" max="8448" width="12.125" style="37"/>
    <col min="8449" max="8449" width="33.5" style="37" customWidth="true"/>
    <col min="8450" max="8458" width="14.75" style="37" customWidth="true"/>
    <col min="8459" max="8704" width="12.125" style="37"/>
    <col min="8705" max="8705" width="33.5" style="37" customWidth="true"/>
    <col min="8706" max="8714" width="14.75" style="37" customWidth="true"/>
    <col min="8715" max="8960" width="12.125" style="37"/>
    <col min="8961" max="8961" width="33.5" style="37" customWidth="true"/>
    <col min="8962" max="8970" width="14.75" style="37" customWidth="true"/>
    <col min="8971" max="9216" width="12.125" style="37"/>
    <col min="9217" max="9217" width="33.5" style="37" customWidth="true"/>
    <col min="9218" max="9226" width="14.75" style="37" customWidth="true"/>
    <col min="9227" max="9472" width="12.125" style="37"/>
    <col min="9473" max="9473" width="33.5" style="37" customWidth="true"/>
    <col min="9474" max="9482" width="14.75" style="37" customWidth="true"/>
    <col min="9483" max="9728" width="12.125" style="37"/>
    <col min="9729" max="9729" width="33.5" style="37" customWidth="true"/>
    <col min="9730" max="9738" width="14.75" style="37" customWidth="true"/>
    <col min="9739" max="9984" width="12.125" style="37"/>
    <col min="9985" max="9985" width="33.5" style="37" customWidth="true"/>
    <col min="9986" max="9994" width="14.75" style="37" customWidth="true"/>
    <col min="9995" max="10240" width="12.125" style="37"/>
    <col min="10241" max="10241" width="33.5" style="37" customWidth="true"/>
    <col min="10242" max="10250" width="14.75" style="37" customWidth="true"/>
    <col min="10251" max="10496" width="12.125" style="37"/>
    <col min="10497" max="10497" width="33.5" style="37" customWidth="true"/>
    <col min="10498" max="10506" width="14.75" style="37" customWidth="true"/>
    <col min="10507" max="10752" width="12.125" style="37"/>
    <col min="10753" max="10753" width="33.5" style="37" customWidth="true"/>
    <col min="10754" max="10762" width="14.75" style="37" customWidth="true"/>
    <col min="10763" max="11008" width="12.125" style="37"/>
    <col min="11009" max="11009" width="33.5" style="37" customWidth="true"/>
    <col min="11010" max="11018" width="14.75" style="37" customWidth="true"/>
    <col min="11019" max="11264" width="12.125" style="37"/>
    <col min="11265" max="11265" width="33.5" style="37" customWidth="true"/>
    <col min="11266" max="11274" width="14.75" style="37" customWidth="true"/>
    <col min="11275" max="11520" width="12.125" style="37"/>
    <col min="11521" max="11521" width="33.5" style="37" customWidth="true"/>
    <col min="11522" max="11530" width="14.75" style="37" customWidth="true"/>
    <col min="11531" max="11776" width="12.125" style="37"/>
    <col min="11777" max="11777" width="33.5" style="37" customWidth="true"/>
    <col min="11778" max="11786" width="14.75" style="37" customWidth="true"/>
    <col min="11787" max="12032" width="12.125" style="37"/>
    <col min="12033" max="12033" width="33.5" style="37" customWidth="true"/>
    <col min="12034" max="12042" width="14.75" style="37" customWidth="true"/>
    <col min="12043" max="12288" width="12.125" style="37"/>
    <col min="12289" max="12289" width="33.5" style="37" customWidth="true"/>
    <col min="12290" max="12298" width="14.75" style="37" customWidth="true"/>
    <col min="12299" max="12544" width="12.125" style="37"/>
    <col min="12545" max="12545" width="33.5" style="37" customWidth="true"/>
    <col min="12546" max="12554" width="14.75" style="37" customWidth="true"/>
    <col min="12555" max="12800" width="12.125" style="37"/>
    <col min="12801" max="12801" width="33.5" style="37" customWidth="true"/>
    <col min="12802" max="12810" width="14.75" style="37" customWidth="true"/>
    <col min="12811" max="13056" width="12.125" style="37"/>
    <col min="13057" max="13057" width="33.5" style="37" customWidth="true"/>
    <col min="13058" max="13066" width="14.75" style="37" customWidth="true"/>
    <col min="13067" max="13312" width="12.125" style="37"/>
    <col min="13313" max="13313" width="33.5" style="37" customWidth="true"/>
    <col min="13314" max="13322" width="14.75" style="37" customWidth="true"/>
    <col min="13323" max="13568" width="12.125" style="37"/>
    <col min="13569" max="13569" width="33.5" style="37" customWidth="true"/>
    <col min="13570" max="13578" width="14.75" style="37" customWidth="true"/>
    <col min="13579" max="13824" width="12.125" style="37"/>
    <col min="13825" max="13825" width="33.5" style="37" customWidth="true"/>
    <col min="13826" max="13834" width="14.75" style="37" customWidth="true"/>
    <col min="13835" max="14080" width="12.125" style="37"/>
    <col min="14081" max="14081" width="33.5" style="37" customWidth="true"/>
    <col min="14082" max="14090" width="14.75" style="37" customWidth="true"/>
    <col min="14091" max="14336" width="12.125" style="37"/>
    <col min="14337" max="14337" width="33.5" style="37" customWidth="true"/>
    <col min="14338" max="14346" width="14.75" style="37" customWidth="true"/>
    <col min="14347" max="14592" width="12.125" style="37"/>
    <col min="14593" max="14593" width="33.5" style="37" customWidth="true"/>
    <col min="14594" max="14602" width="14.75" style="37" customWidth="true"/>
    <col min="14603" max="14848" width="12.125" style="37"/>
    <col min="14849" max="14849" width="33.5" style="37" customWidth="true"/>
    <col min="14850" max="14858" width="14.75" style="37" customWidth="true"/>
    <col min="14859" max="15104" width="12.125" style="37"/>
    <col min="15105" max="15105" width="33.5" style="37" customWidth="true"/>
    <col min="15106" max="15114" width="14.75" style="37" customWidth="true"/>
    <col min="15115" max="15360" width="12.125" style="37"/>
    <col min="15361" max="15361" width="33.5" style="37" customWidth="true"/>
    <col min="15362" max="15370" width="14.75" style="37" customWidth="true"/>
    <col min="15371" max="15616" width="12.125" style="37"/>
    <col min="15617" max="15617" width="33.5" style="37" customWidth="true"/>
    <col min="15618" max="15626" width="14.75" style="37" customWidth="true"/>
    <col min="15627" max="15872" width="12.125" style="37"/>
    <col min="15873" max="15873" width="33.5" style="37" customWidth="true"/>
    <col min="15874" max="15882" width="14.75" style="37" customWidth="true"/>
    <col min="15883" max="16128" width="12.125" style="37"/>
    <col min="16129" max="16129" width="33.5" style="37" customWidth="true"/>
    <col min="16130" max="16138" width="14.75" style="37" customWidth="true"/>
    <col min="16139" max="16384" width="12.125" style="37"/>
  </cols>
  <sheetData>
    <row r="1" ht="33.75" customHeight="true" spans="1:10">
      <c r="A1" s="38" t="s">
        <v>1564</v>
      </c>
      <c r="B1" s="38"/>
      <c r="C1" s="38"/>
      <c r="D1" s="38"/>
      <c r="E1" s="38"/>
      <c r="F1" s="38"/>
      <c r="G1" s="38"/>
      <c r="H1" s="38"/>
      <c r="I1" s="38"/>
      <c r="J1" s="38"/>
    </row>
    <row r="2" customHeight="true" spans="1:10">
      <c r="A2" s="39" t="s">
        <v>1565</v>
      </c>
      <c r="B2" s="39"/>
      <c r="C2" s="39"/>
      <c r="D2" s="39"/>
      <c r="E2" s="39"/>
      <c r="F2" s="39"/>
      <c r="G2" s="39"/>
      <c r="H2" s="39"/>
      <c r="I2" s="39"/>
      <c r="J2" s="39"/>
    </row>
    <row r="3" customHeight="true" spans="1:10">
      <c r="A3" s="39" t="s">
        <v>1275</v>
      </c>
      <c r="B3" s="39"/>
      <c r="C3" s="39"/>
      <c r="D3" s="39"/>
      <c r="E3" s="39"/>
      <c r="F3" s="39"/>
      <c r="G3" s="39"/>
      <c r="H3" s="39"/>
      <c r="I3" s="39"/>
      <c r="J3" s="39"/>
    </row>
    <row r="4" customHeight="true" spans="1:10">
      <c r="A4" s="40" t="s">
        <v>135</v>
      </c>
      <c r="B4" s="40" t="s">
        <v>6</v>
      </c>
      <c r="C4" s="40" t="s">
        <v>1566</v>
      </c>
      <c r="D4" s="40"/>
      <c r="E4" s="40"/>
      <c r="F4" s="40"/>
      <c r="G4" s="40"/>
      <c r="H4" s="40" t="s">
        <v>1567</v>
      </c>
      <c r="I4" s="40"/>
      <c r="J4" s="40"/>
    </row>
    <row r="5" customHeight="true" spans="1:10">
      <c r="A5" s="40"/>
      <c r="B5" s="40"/>
      <c r="C5" s="40" t="s">
        <v>48</v>
      </c>
      <c r="D5" s="40" t="s">
        <v>1568</v>
      </c>
      <c r="E5" s="40" t="s">
        <v>1569</v>
      </c>
      <c r="F5" s="40" t="s">
        <v>1570</v>
      </c>
      <c r="G5" s="40" t="s">
        <v>1571</v>
      </c>
      <c r="H5" s="40" t="s">
        <v>48</v>
      </c>
      <c r="I5" s="40" t="s">
        <v>1572</v>
      </c>
      <c r="J5" s="40" t="s">
        <v>1573</v>
      </c>
    </row>
    <row r="6" customHeight="true" spans="1:10">
      <c r="A6" s="41" t="s">
        <v>1574</v>
      </c>
      <c r="B6" s="42">
        <f t="shared" ref="B6:B11" si="0">SUM(C6,H6)</f>
        <v>63212</v>
      </c>
      <c r="C6" s="42">
        <f>SUM(D6:G6)</f>
        <v>57712</v>
      </c>
      <c r="D6" s="43">
        <v>42220</v>
      </c>
      <c r="E6" s="43">
        <v>0</v>
      </c>
      <c r="F6" s="43">
        <v>742</v>
      </c>
      <c r="G6" s="43">
        <v>14750</v>
      </c>
      <c r="H6" s="42">
        <f>SUM(I6:J6)</f>
        <v>5500</v>
      </c>
      <c r="I6" s="43">
        <v>5500</v>
      </c>
      <c r="J6" s="43">
        <v>0</v>
      </c>
    </row>
    <row r="7" customHeight="true" spans="1:10">
      <c r="A7" s="41" t="s">
        <v>1575</v>
      </c>
      <c r="B7" s="42">
        <f t="shared" si="0"/>
        <v>69759</v>
      </c>
      <c r="C7" s="42">
        <v>58259</v>
      </c>
      <c r="D7" s="43"/>
      <c r="E7" s="43"/>
      <c r="F7" s="43"/>
      <c r="G7" s="43"/>
      <c r="H7" s="42">
        <v>11500</v>
      </c>
      <c r="I7" s="43"/>
      <c r="J7" s="43"/>
    </row>
    <row r="8" customHeight="true" spans="1:10">
      <c r="A8" s="41" t="s">
        <v>1576</v>
      </c>
      <c r="B8" s="42">
        <f t="shared" si="0"/>
        <v>16912</v>
      </c>
      <c r="C8" s="42">
        <v>10912</v>
      </c>
      <c r="D8" s="43">
        <v>10912</v>
      </c>
      <c r="E8" s="43"/>
      <c r="F8" s="43"/>
      <c r="G8" s="43"/>
      <c r="H8" s="42">
        <v>6000</v>
      </c>
      <c r="I8" s="43">
        <v>6000</v>
      </c>
      <c r="J8" s="43"/>
    </row>
    <row r="9" customHeight="true" spans="1:10">
      <c r="A9" s="41" t="s">
        <v>1577</v>
      </c>
      <c r="B9" s="42">
        <f t="shared" si="0"/>
        <v>10912</v>
      </c>
      <c r="C9" s="42">
        <v>10912</v>
      </c>
      <c r="D9" s="43">
        <v>1077</v>
      </c>
      <c r="E9" s="43"/>
      <c r="F9" s="43"/>
      <c r="G9" s="43">
        <v>9835</v>
      </c>
      <c r="H9" s="42"/>
      <c r="I9" s="43"/>
      <c r="J9" s="43"/>
    </row>
    <row r="10" customHeight="true" spans="1:10">
      <c r="A10" s="41" t="s">
        <v>1578</v>
      </c>
      <c r="B10" s="42">
        <f t="shared" si="0"/>
        <v>4911</v>
      </c>
      <c r="C10" s="44">
        <v>4911</v>
      </c>
      <c r="D10" s="45"/>
      <c r="E10" s="45"/>
      <c r="F10" s="45">
        <v>132</v>
      </c>
      <c r="G10" s="45">
        <v>4779</v>
      </c>
      <c r="H10" s="44"/>
      <c r="I10" s="45"/>
      <c r="J10" s="45"/>
    </row>
    <row r="11" customHeight="true" spans="1:10">
      <c r="A11" s="41" t="s">
        <v>1579</v>
      </c>
      <c r="B11" s="42">
        <f t="shared" si="0"/>
        <v>64301</v>
      </c>
      <c r="C11" s="42">
        <v>52801</v>
      </c>
      <c r="D11" s="44">
        <v>52055</v>
      </c>
      <c r="E11" s="44"/>
      <c r="F11" s="44">
        <v>610</v>
      </c>
      <c r="G11" s="45">
        <v>136</v>
      </c>
      <c r="H11" s="42">
        <v>11500</v>
      </c>
      <c r="I11" s="44">
        <v>11500</v>
      </c>
      <c r="J11" s="45"/>
    </row>
  </sheetData>
  <mergeCells count="7">
    <mergeCell ref="A1:J1"/>
    <mergeCell ref="A2:J2"/>
    <mergeCell ref="A3:J3"/>
    <mergeCell ref="C4:G4"/>
    <mergeCell ref="H4:J4"/>
    <mergeCell ref="A4:A5"/>
    <mergeCell ref="B4:B5"/>
  </mergeCells>
  <printOptions gridLines="true"/>
  <pageMargins left="0.75" right="0.75" top="1" bottom="1" header="0" footer="0"/>
  <pageSetup paperSize="1" orientation="portrait"/>
  <headerFooter alignWithMargins="0">
    <oddHeader>&amp;C&amp;A</oddHeader>
    <oddFooter>&amp;CPage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zoomScale="115" zoomScaleNormal="115" workbookViewId="0">
      <selection activeCell="G39" sqref="G39"/>
    </sheetView>
  </sheetViews>
  <sheetFormatPr defaultColWidth="9" defaultRowHeight="16.5"/>
  <cols>
    <col min="1" max="1" width="19" style="13" customWidth="true"/>
    <col min="2" max="11" width="10.375" style="13" customWidth="true"/>
    <col min="12" max="256" width="9" style="13"/>
    <col min="257" max="257" width="19" style="13" customWidth="true"/>
    <col min="258" max="267" width="10.375" style="13" customWidth="true"/>
    <col min="268" max="512" width="9" style="13"/>
    <col min="513" max="513" width="19" style="13" customWidth="true"/>
    <col min="514" max="523" width="10.375" style="13" customWidth="true"/>
    <col min="524" max="768" width="9" style="13"/>
    <col min="769" max="769" width="19" style="13" customWidth="true"/>
    <col min="770" max="779" width="10.375" style="13" customWidth="true"/>
    <col min="780" max="1024" width="9" style="13"/>
    <col min="1025" max="1025" width="19" style="13" customWidth="true"/>
    <col min="1026" max="1035" width="10.375" style="13" customWidth="true"/>
    <col min="1036" max="1280" width="9" style="13"/>
    <col min="1281" max="1281" width="19" style="13" customWidth="true"/>
    <col min="1282" max="1291" width="10.375" style="13" customWidth="true"/>
    <col min="1292" max="1536" width="9" style="13"/>
    <col min="1537" max="1537" width="19" style="13" customWidth="true"/>
    <col min="1538" max="1547" width="10.375" style="13" customWidth="true"/>
    <col min="1548" max="1792" width="9" style="13"/>
    <col min="1793" max="1793" width="19" style="13" customWidth="true"/>
    <col min="1794" max="1803" width="10.375" style="13" customWidth="true"/>
    <col min="1804" max="2048" width="9" style="13"/>
    <col min="2049" max="2049" width="19" style="13" customWidth="true"/>
    <col min="2050" max="2059" width="10.375" style="13" customWidth="true"/>
    <col min="2060" max="2304" width="9" style="13"/>
    <col min="2305" max="2305" width="19" style="13" customWidth="true"/>
    <col min="2306" max="2315" width="10.375" style="13" customWidth="true"/>
    <col min="2316" max="2560" width="9" style="13"/>
    <col min="2561" max="2561" width="19" style="13" customWidth="true"/>
    <col min="2562" max="2571" width="10.375" style="13" customWidth="true"/>
    <col min="2572" max="2816" width="9" style="13"/>
    <col min="2817" max="2817" width="19" style="13" customWidth="true"/>
    <col min="2818" max="2827" width="10.375" style="13" customWidth="true"/>
    <col min="2828" max="3072" width="9" style="13"/>
    <col min="3073" max="3073" width="19" style="13" customWidth="true"/>
    <col min="3074" max="3083" width="10.375" style="13" customWidth="true"/>
    <col min="3084" max="3328" width="9" style="13"/>
    <col min="3329" max="3329" width="19" style="13" customWidth="true"/>
    <col min="3330" max="3339" width="10.375" style="13" customWidth="true"/>
    <col min="3340" max="3584" width="9" style="13"/>
    <col min="3585" max="3585" width="19" style="13" customWidth="true"/>
    <col min="3586" max="3595" width="10.375" style="13" customWidth="true"/>
    <col min="3596" max="3840" width="9" style="13"/>
    <col min="3841" max="3841" width="19" style="13" customWidth="true"/>
    <col min="3842" max="3851" width="10.375" style="13" customWidth="true"/>
    <col min="3852" max="4096" width="9" style="13"/>
    <col min="4097" max="4097" width="19" style="13" customWidth="true"/>
    <col min="4098" max="4107" width="10.375" style="13" customWidth="true"/>
    <col min="4108" max="4352" width="9" style="13"/>
    <col min="4353" max="4353" width="19" style="13" customWidth="true"/>
    <col min="4354" max="4363" width="10.375" style="13" customWidth="true"/>
    <col min="4364" max="4608" width="9" style="13"/>
    <col min="4609" max="4609" width="19" style="13" customWidth="true"/>
    <col min="4610" max="4619" width="10.375" style="13" customWidth="true"/>
    <col min="4620" max="4864" width="9" style="13"/>
    <col min="4865" max="4865" width="19" style="13" customWidth="true"/>
    <col min="4866" max="4875" width="10.375" style="13" customWidth="true"/>
    <col min="4876" max="5120" width="9" style="13"/>
    <col min="5121" max="5121" width="19" style="13" customWidth="true"/>
    <col min="5122" max="5131" width="10.375" style="13" customWidth="true"/>
    <col min="5132" max="5376" width="9" style="13"/>
    <col min="5377" max="5377" width="19" style="13" customWidth="true"/>
    <col min="5378" max="5387" width="10.375" style="13" customWidth="true"/>
    <col min="5388" max="5632" width="9" style="13"/>
    <col min="5633" max="5633" width="19" style="13" customWidth="true"/>
    <col min="5634" max="5643" width="10.375" style="13" customWidth="true"/>
    <col min="5644" max="5888" width="9" style="13"/>
    <col min="5889" max="5889" width="19" style="13" customWidth="true"/>
    <col min="5890" max="5899" width="10.375" style="13" customWidth="true"/>
    <col min="5900" max="6144" width="9" style="13"/>
    <col min="6145" max="6145" width="19" style="13" customWidth="true"/>
    <col min="6146" max="6155" width="10.375" style="13" customWidth="true"/>
    <col min="6156" max="6400" width="9" style="13"/>
    <col min="6401" max="6401" width="19" style="13" customWidth="true"/>
    <col min="6402" max="6411" width="10.375" style="13" customWidth="true"/>
    <col min="6412" max="6656" width="9" style="13"/>
    <col min="6657" max="6657" width="19" style="13" customWidth="true"/>
    <col min="6658" max="6667" width="10.375" style="13" customWidth="true"/>
    <col min="6668" max="6912" width="9" style="13"/>
    <col min="6913" max="6913" width="19" style="13" customWidth="true"/>
    <col min="6914" max="6923" width="10.375" style="13" customWidth="true"/>
    <col min="6924" max="7168" width="9" style="13"/>
    <col min="7169" max="7169" width="19" style="13" customWidth="true"/>
    <col min="7170" max="7179" width="10.375" style="13" customWidth="true"/>
    <col min="7180" max="7424" width="9" style="13"/>
    <col min="7425" max="7425" width="19" style="13" customWidth="true"/>
    <col min="7426" max="7435" width="10.375" style="13" customWidth="true"/>
    <col min="7436" max="7680" width="9" style="13"/>
    <col min="7681" max="7681" width="19" style="13" customWidth="true"/>
    <col min="7682" max="7691" width="10.375" style="13" customWidth="true"/>
    <col min="7692" max="7936" width="9" style="13"/>
    <col min="7937" max="7937" width="19" style="13" customWidth="true"/>
    <col min="7938" max="7947" width="10.375" style="13" customWidth="true"/>
    <col min="7948" max="8192" width="9" style="13"/>
    <col min="8193" max="8193" width="19" style="13" customWidth="true"/>
    <col min="8194" max="8203" width="10.375" style="13" customWidth="true"/>
    <col min="8204" max="8448" width="9" style="13"/>
    <col min="8449" max="8449" width="19" style="13" customWidth="true"/>
    <col min="8450" max="8459" width="10.375" style="13" customWidth="true"/>
    <col min="8460" max="8704" width="9" style="13"/>
    <col min="8705" max="8705" width="19" style="13" customWidth="true"/>
    <col min="8706" max="8715" width="10.375" style="13" customWidth="true"/>
    <col min="8716" max="8960" width="9" style="13"/>
    <col min="8961" max="8961" width="19" style="13" customWidth="true"/>
    <col min="8962" max="8971" width="10.375" style="13" customWidth="true"/>
    <col min="8972" max="9216" width="9" style="13"/>
    <col min="9217" max="9217" width="19" style="13" customWidth="true"/>
    <col min="9218" max="9227" width="10.375" style="13" customWidth="true"/>
    <col min="9228" max="9472" width="9" style="13"/>
    <col min="9473" max="9473" width="19" style="13" customWidth="true"/>
    <col min="9474" max="9483" width="10.375" style="13" customWidth="true"/>
    <col min="9484" max="9728" width="9" style="13"/>
    <col min="9729" max="9729" width="19" style="13" customWidth="true"/>
    <col min="9730" max="9739" width="10.375" style="13" customWidth="true"/>
    <col min="9740" max="9984" width="9" style="13"/>
    <col min="9985" max="9985" width="19" style="13" customWidth="true"/>
    <col min="9986" max="9995" width="10.375" style="13" customWidth="true"/>
    <col min="9996" max="10240" width="9" style="13"/>
    <col min="10241" max="10241" width="19" style="13" customWidth="true"/>
    <col min="10242" max="10251" width="10.375" style="13" customWidth="true"/>
    <col min="10252" max="10496" width="9" style="13"/>
    <col min="10497" max="10497" width="19" style="13" customWidth="true"/>
    <col min="10498" max="10507" width="10.375" style="13" customWidth="true"/>
    <col min="10508" max="10752" width="9" style="13"/>
    <col min="10753" max="10753" width="19" style="13" customWidth="true"/>
    <col min="10754" max="10763" width="10.375" style="13" customWidth="true"/>
    <col min="10764" max="11008" width="9" style="13"/>
    <col min="11009" max="11009" width="19" style="13" customWidth="true"/>
    <col min="11010" max="11019" width="10.375" style="13" customWidth="true"/>
    <col min="11020" max="11264" width="9" style="13"/>
    <col min="11265" max="11265" width="19" style="13" customWidth="true"/>
    <col min="11266" max="11275" width="10.375" style="13" customWidth="true"/>
    <col min="11276" max="11520" width="9" style="13"/>
    <col min="11521" max="11521" width="19" style="13" customWidth="true"/>
    <col min="11522" max="11531" width="10.375" style="13" customWidth="true"/>
    <col min="11532" max="11776" width="9" style="13"/>
    <col min="11777" max="11777" width="19" style="13" customWidth="true"/>
    <col min="11778" max="11787" width="10.375" style="13" customWidth="true"/>
    <col min="11788" max="12032" width="9" style="13"/>
    <col min="12033" max="12033" width="19" style="13" customWidth="true"/>
    <col min="12034" max="12043" width="10.375" style="13" customWidth="true"/>
    <col min="12044" max="12288" width="9" style="13"/>
    <col min="12289" max="12289" width="19" style="13" customWidth="true"/>
    <col min="12290" max="12299" width="10.375" style="13" customWidth="true"/>
    <col min="12300" max="12544" width="9" style="13"/>
    <col min="12545" max="12545" width="19" style="13" customWidth="true"/>
    <col min="12546" max="12555" width="10.375" style="13" customWidth="true"/>
    <col min="12556" max="12800" width="9" style="13"/>
    <col min="12801" max="12801" width="19" style="13" customWidth="true"/>
    <col min="12802" max="12811" width="10.375" style="13" customWidth="true"/>
    <col min="12812" max="13056" width="9" style="13"/>
    <col min="13057" max="13057" width="19" style="13" customWidth="true"/>
    <col min="13058" max="13067" width="10.375" style="13" customWidth="true"/>
    <col min="13068" max="13312" width="9" style="13"/>
    <col min="13313" max="13313" width="19" style="13" customWidth="true"/>
    <col min="13314" max="13323" width="10.375" style="13" customWidth="true"/>
    <col min="13324" max="13568" width="9" style="13"/>
    <col min="13569" max="13569" width="19" style="13" customWidth="true"/>
    <col min="13570" max="13579" width="10.375" style="13" customWidth="true"/>
    <col min="13580" max="13824" width="9" style="13"/>
    <col min="13825" max="13825" width="19" style="13" customWidth="true"/>
    <col min="13826" max="13835" width="10.375" style="13" customWidth="true"/>
    <col min="13836" max="14080" width="9" style="13"/>
    <col min="14081" max="14081" width="19" style="13" customWidth="true"/>
    <col min="14082" max="14091" width="10.375" style="13" customWidth="true"/>
    <col min="14092" max="14336" width="9" style="13"/>
    <col min="14337" max="14337" width="19" style="13" customWidth="true"/>
    <col min="14338" max="14347" width="10.375" style="13" customWidth="true"/>
    <col min="14348" max="14592" width="9" style="13"/>
    <col min="14593" max="14593" width="19" style="13" customWidth="true"/>
    <col min="14594" max="14603" width="10.375" style="13" customWidth="true"/>
    <col min="14604" max="14848" width="9" style="13"/>
    <col min="14849" max="14849" width="19" style="13" customWidth="true"/>
    <col min="14850" max="14859" width="10.375" style="13" customWidth="true"/>
    <col min="14860" max="15104" width="9" style="13"/>
    <col min="15105" max="15105" width="19" style="13" customWidth="true"/>
    <col min="15106" max="15115" width="10.375" style="13" customWidth="true"/>
    <col min="15116" max="15360" width="9" style="13"/>
    <col min="15361" max="15361" width="19" style="13" customWidth="true"/>
    <col min="15362" max="15371" width="10.375" style="13" customWidth="true"/>
    <col min="15372" max="15616" width="9" style="13"/>
    <col min="15617" max="15617" width="19" style="13" customWidth="true"/>
    <col min="15618" max="15627" width="10.375" style="13" customWidth="true"/>
    <col min="15628" max="15872" width="9" style="13"/>
    <col min="15873" max="15873" width="19" style="13" customWidth="true"/>
    <col min="15874" max="15883" width="10.375" style="13" customWidth="true"/>
    <col min="15884" max="16128" width="9" style="13"/>
    <col min="16129" max="16129" width="19" style="13" customWidth="true"/>
    <col min="16130" max="16139" width="10.375" style="13" customWidth="true"/>
    <col min="16140" max="16384" width="9" style="13"/>
  </cols>
  <sheetData>
    <row r="1" ht="13.5" spans="1:1">
      <c r="A1" s="14" t="s">
        <v>1291</v>
      </c>
    </row>
    <row r="2" ht="55.5" customHeight="true" spans="1:11">
      <c r="A2" s="15" t="s">
        <v>1580</v>
      </c>
      <c r="B2" s="16"/>
      <c r="C2" s="16"/>
      <c r="D2" s="16"/>
      <c r="E2" s="16"/>
      <c r="F2" s="16"/>
      <c r="G2" s="16"/>
      <c r="H2" s="16"/>
      <c r="I2" s="16"/>
      <c r="J2" s="16"/>
      <c r="K2" s="16"/>
    </row>
    <row r="3" spans="10:11">
      <c r="J3" s="34" t="s">
        <v>2</v>
      </c>
      <c r="K3" s="34"/>
    </row>
    <row r="4" ht="23.25" customHeight="true" spans="1:11">
      <c r="A4" s="17" t="s">
        <v>1581</v>
      </c>
      <c r="B4" s="18"/>
      <c r="C4" s="18"/>
      <c r="D4" s="18"/>
      <c r="E4" s="18"/>
      <c r="F4" s="18"/>
      <c r="G4" s="18"/>
      <c r="H4" s="18"/>
      <c r="I4" s="18"/>
      <c r="J4" s="18"/>
      <c r="K4" s="35"/>
    </row>
    <row r="5" ht="13.5" spans="1:11">
      <c r="A5" s="19" t="s">
        <v>6</v>
      </c>
      <c r="B5" s="20" t="s">
        <v>6</v>
      </c>
      <c r="C5" s="18"/>
      <c r="D5" s="19" t="s">
        <v>1582</v>
      </c>
      <c r="E5" s="18"/>
      <c r="F5" s="19" t="s">
        <v>1583</v>
      </c>
      <c r="G5" s="18"/>
      <c r="H5" s="19" t="s">
        <v>1584</v>
      </c>
      <c r="I5" s="18"/>
      <c r="J5" s="19" t="s">
        <v>1585</v>
      </c>
      <c r="K5" s="35"/>
    </row>
    <row r="6" ht="13.5" spans="1:11">
      <c r="A6" s="21"/>
      <c r="B6" s="22"/>
      <c r="C6" s="19" t="s">
        <v>1586</v>
      </c>
      <c r="D6" s="21"/>
      <c r="E6" s="19" t="s">
        <v>1586</v>
      </c>
      <c r="F6" s="21"/>
      <c r="G6" s="19" t="s">
        <v>1586</v>
      </c>
      <c r="H6" s="21"/>
      <c r="I6" s="19" t="s">
        <v>1586</v>
      </c>
      <c r="J6" s="21"/>
      <c r="K6" s="36" t="s">
        <v>1586</v>
      </c>
    </row>
    <row r="7" ht="45" customHeight="true" spans="1:11">
      <c r="A7" s="23"/>
      <c r="B7" s="24"/>
      <c r="C7" s="23"/>
      <c r="D7" s="23"/>
      <c r="E7" s="23"/>
      <c r="F7" s="23"/>
      <c r="G7" s="23"/>
      <c r="H7" s="23"/>
      <c r="I7" s="23"/>
      <c r="J7" s="23"/>
      <c r="K7" s="23"/>
    </row>
    <row r="8" spans="1:11">
      <c r="A8" s="25" t="s">
        <v>73</v>
      </c>
      <c r="B8" s="26"/>
      <c r="C8" s="26"/>
      <c r="D8" s="26"/>
      <c r="E8" s="26"/>
      <c r="F8" s="26"/>
      <c r="G8" s="26"/>
      <c r="H8" s="26"/>
      <c r="I8" s="26"/>
      <c r="J8" s="26"/>
      <c r="K8" s="26"/>
    </row>
    <row r="9" spans="1:11">
      <c r="A9" s="27" t="s">
        <v>74</v>
      </c>
      <c r="B9" s="26"/>
      <c r="C9" s="26"/>
      <c r="D9" s="26"/>
      <c r="E9" s="26"/>
      <c r="F9" s="26"/>
      <c r="G9" s="26"/>
      <c r="H9" s="26"/>
      <c r="I9" s="26"/>
      <c r="J9" s="26"/>
      <c r="K9" s="26"/>
    </row>
    <row r="10" spans="1:11">
      <c r="A10" s="28" t="s">
        <v>75</v>
      </c>
      <c r="B10" s="26"/>
      <c r="C10" s="26"/>
      <c r="D10" s="26"/>
      <c r="E10" s="26"/>
      <c r="F10" s="26"/>
      <c r="G10" s="26"/>
      <c r="H10" s="26"/>
      <c r="I10" s="26"/>
      <c r="J10" s="26"/>
      <c r="K10" s="26"/>
    </row>
    <row r="11" spans="1:11">
      <c r="A11" s="29" t="s">
        <v>76</v>
      </c>
      <c r="B11" s="26"/>
      <c r="C11" s="26"/>
      <c r="D11" s="26"/>
      <c r="E11" s="26"/>
      <c r="F11" s="26"/>
      <c r="G11" s="26"/>
      <c r="H11" s="26"/>
      <c r="I11" s="26"/>
      <c r="J11" s="26"/>
      <c r="K11" s="26"/>
    </row>
    <row r="12" spans="1:11">
      <c r="A12" s="30" t="s">
        <v>77</v>
      </c>
      <c r="B12" s="26"/>
      <c r="C12" s="26"/>
      <c r="D12" s="26"/>
      <c r="E12" s="26"/>
      <c r="F12" s="26"/>
      <c r="G12" s="26"/>
      <c r="H12" s="26"/>
      <c r="I12" s="26"/>
      <c r="J12" s="26"/>
      <c r="K12" s="26"/>
    </row>
    <row r="13" spans="1:11">
      <c r="A13" s="30" t="s">
        <v>78</v>
      </c>
      <c r="B13" s="26"/>
      <c r="C13" s="26"/>
      <c r="D13" s="26"/>
      <c r="E13" s="26"/>
      <c r="F13" s="26"/>
      <c r="G13" s="26"/>
      <c r="H13" s="26"/>
      <c r="I13" s="26"/>
      <c r="J13" s="26"/>
      <c r="K13" s="26"/>
    </row>
    <row r="14" spans="1:11">
      <c r="A14" s="30" t="s">
        <v>79</v>
      </c>
      <c r="B14" s="26"/>
      <c r="C14" s="26"/>
      <c r="D14" s="26"/>
      <c r="E14" s="26"/>
      <c r="F14" s="26"/>
      <c r="G14" s="26"/>
      <c r="H14" s="26"/>
      <c r="I14" s="26"/>
      <c r="J14" s="26"/>
      <c r="K14" s="26"/>
    </row>
    <row r="15" spans="1:11">
      <c r="A15" s="30" t="s">
        <v>80</v>
      </c>
      <c r="B15" s="26"/>
      <c r="C15" s="26"/>
      <c r="D15" s="26"/>
      <c r="E15" s="26"/>
      <c r="F15" s="26"/>
      <c r="G15" s="26"/>
      <c r="H15" s="26"/>
      <c r="I15" s="26"/>
      <c r="J15" s="26"/>
      <c r="K15" s="26"/>
    </row>
    <row r="16" spans="1:11">
      <c r="A16" s="30" t="s">
        <v>81</v>
      </c>
      <c r="B16" s="26">
        <f>SUM(D16,F16,H16,J16)</f>
        <v>800</v>
      </c>
      <c r="C16" s="26"/>
      <c r="D16" s="26">
        <v>0</v>
      </c>
      <c r="E16" s="26"/>
      <c r="F16" s="26">
        <v>50</v>
      </c>
      <c r="G16" s="26">
        <v>50</v>
      </c>
      <c r="H16" s="26">
        <v>540</v>
      </c>
      <c r="I16" s="26">
        <v>540</v>
      </c>
      <c r="J16" s="26">
        <v>210</v>
      </c>
      <c r="K16" s="26">
        <v>210</v>
      </c>
    </row>
    <row r="17" spans="1:11">
      <c r="A17" s="31" t="s">
        <v>80</v>
      </c>
      <c r="B17" s="26"/>
      <c r="C17" s="26"/>
      <c r="D17" s="26"/>
      <c r="E17" s="26"/>
      <c r="F17" s="26"/>
      <c r="G17" s="26"/>
      <c r="H17" s="26"/>
      <c r="I17" s="26"/>
      <c r="J17" s="26"/>
      <c r="K17" s="26"/>
    </row>
    <row r="18" spans="1:11">
      <c r="A18" s="29" t="s">
        <v>76</v>
      </c>
      <c r="B18" s="26"/>
      <c r="C18" s="26"/>
      <c r="D18" s="26"/>
      <c r="E18" s="26"/>
      <c r="F18" s="26"/>
      <c r="G18" s="26"/>
      <c r="H18" s="26"/>
      <c r="I18" s="26"/>
      <c r="J18" s="26"/>
      <c r="K18" s="26"/>
    </row>
    <row r="19" spans="1:11">
      <c r="A19" s="32" t="s">
        <v>80</v>
      </c>
      <c r="B19" s="26"/>
      <c r="C19" s="26"/>
      <c r="D19" s="26"/>
      <c r="E19" s="26"/>
      <c r="F19" s="26"/>
      <c r="G19" s="26"/>
      <c r="H19" s="26"/>
      <c r="I19" s="26"/>
      <c r="J19" s="26"/>
      <c r="K19" s="26"/>
    </row>
    <row r="20" spans="1:11">
      <c r="A20" s="33"/>
      <c r="B20" s="26"/>
      <c r="C20" s="26"/>
      <c r="D20" s="26"/>
      <c r="E20" s="26"/>
      <c r="F20" s="26"/>
      <c r="G20" s="26"/>
      <c r="H20" s="26"/>
      <c r="I20" s="26"/>
      <c r="J20" s="26"/>
      <c r="K20" s="26"/>
    </row>
    <row r="21" spans="1:11">
      <c r="A21" s="33"/>
      <c r="B21" s="26"/>
      <c r="C21" s="26"/>
      <c r="D21" s="26"/>
      <c r="E21" s="26"/>
      <c r="F21" s="26"/>
      <c r="G21" s="26"/>
      <c r="H21" s="26"/>
      <c r="I21" s="26"/>
      <c r="J21" s="26"/>
      <c r="K21" s="26"/>
    </row>
    <row r="22" spans="1:11">
      <c r="A22" s="33"/>
      <c r="B22" s="26"/>
      <c r="C22" s="26"/>
      <c r="D22" s="26"/>
      <c r="E22" s="26"/>
      <c r="F22" s="26"/>
      <c r="G22" s="26"/>
      <c r="H22" s="26"/>
      <c r="I22" s="26"/>
      <c r="J22" s="26"/>
      <c r="K22" s="26"/>
    </row>
    <row r="23" spans="1:11">
      <c r="A23" s="33"/>
      <c r="B23" s="26"/>
      <c r="C23" s="26"/>
      <c r="D23" s="26"/>
      <c r="E23" s="26"/>
      <c r="F23" s="26"/>
      <c r="G23" s="26"/>
      <c r="H23" s="26"/>
      <c r="I23" s="26"/>
      <c r="J23" s="26"/>
      <c r="K23" s="26"/>
    </row>
    <row r="24" spans="1:11">
      <c r="A24" s="33"/>
      <c r="B24" s="26"/>
      <c r="C24" s="26"/>
      <c r="D24" s="26"/>
      <c r="E24" s="26"/>
      <c r="F24" s="26"/>
      <c r="G24" s="26"/>
      <c r="H24" s="26"/>
      <c r="I24" s="26"/>
      <c r="J24" s="26"/>
      <c r="K24" s="26"/>
    </row>
    <row r="25" spans="1:11">
      <c r="A25" s="33"/>
      <c r="B25" s="26"/>
      <c r="C25" s="26"/>
      <c r="D25" s="26"/>
      <c r="E25" s="26"/>
      <c r="F25" s="26"/>
      <c r="G25" s="26"/>
      <c r="H25" s="26"/>
      <c r="I25" s="26"/>
      <c r="J25" s="26"/>
      <c r="K25" s="26"/>
    </row>
    <row r="26" spans="1:11">
      <c r="A26" s="33"/>
      <c r="B26" s="26"/>
      <c r="C26" s="26"/>
      <c r="D26" s="26"/>
      <c r="E26" s="26"/>
      <c r="F26" s="26"/>
      <c r="G26" s="26"/>
      <c r="H26" s="26"/>
      <c r="I26" s="26"/>
      <c r="J26" s="26"/>
      <c r="K26" s="26"/>
    </row>
    <row r="27" spans="1:11">
      <c r="A27" s="33"/>
      <c r="B27" s="26"/>
      <c r="C27" s="26"/>
      <c r="D27" s="26"/>
      <c r="E27" s="26"/>
      <c r="F27" s="26"/>
      <c r="G27" s="26"/>
      <c r="H27" s="26"/>
      <c r="I27" s="26"/>
      <c r="J27" s="26"/>
      <c r="K27" s="26"/>
    </row>
    <row r="28" spans="1:11">
      <c r="A28" s="33"/>
      <c r="B28" s="26"/>
      <c r="C28" s="26"/>
      <c r="D28" s="26"/>
      <c r="E28" s="26"/>
      <c r="F28" s="26"/>
      <c r="G28" s="26"/>
      <c r="H28" s="26"/>
      <c r="I28" s="26"/>
      <c r="J28" s="26"/>
      <c r="K28" s="26"/>
    </row>
  </sheetData>
  <mergeCells count="14">
    <mergeCell ref="A2:K2"/>
    <mergeCell ref="J3:K3"/>
    <mergeCell ref="A4:K4"/>
    <mergeCell ref="A5:A7"/>
    <mergeCell ref="B5:B7"/>
    <mergeCell ref="C6:C7"/>
    <mergeCell ref="D5:D7"/>
    <mergeCell ref="E6:E7"/>
    <mergeCell ref="F5:F7"/>
    <mergeCell ref="G6:G7"/>
    <mergeCell ref="H5:H7"/>
    <mergeCell ref="I6:I7"/>
    <mergeCell ref="J5:J7"/>
    <mergeCell ref="K6:K7"/>
  </mergeCells>
  <printOptions horizontalCentered="true"/>
  <pageMargins left="0.55" right="0.55" top="0.984027777777778" bottom="0.688888888888889" header="0.511805555555556" footer="0.511805555555556"/>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G16"/>
  <sheetViews>
    <sheetView zoomScale="75" zoomScaleNormal="75" workbookViewId="0">
      <selection activeCell="G37" sqref="G37"/>
    </sheetView>
  </sheetViews>
  <sheetFormatPr defaultColWidth="28.125" defaultRowHeight="15.75" outlineLevelCol="6"/>
  <cols>
    <col min="1" max="1" width="41.625" style="3" customWidth="true"/>
    <col min="2" max="3" width="14.875" style="3" customWidth="true"/>
    <col min="4" max="4" width="14.5" style="3" customWidth="true"/>
    <col min="5" max="5" width="14.875" style="3" customWidth="true"/>
    <col min="6" max="6" width="15.125" style="3" customWidth="true"/>
    <col min="7" max="256" width="28.125" style="3"/>
    <col min="257" max="257" width="41.625" style="3" customWidth="true"/>
    <col min="258" max="259" width="14.875" style="3" customWidth="true"/>
    <col min="260" max="260" width="14.5" style="3" customWidth="true"/>
    <col min="261" max="261" width="14.875" style="3" customWidth="true"/>
    <col min="262" max="262" width="15.125" style="3" customWidth="true"/>
    <col min="263" max="512" width="28.125" style="3"/>
    <col min="513" max="513" width="41.625" style="3" customWidth="true"/>
    <col min="514" max="515" width="14.875" style="3" customWidth="true"/>
    <col min="516" max="516" width="14.5" style="3" customWidth="true"/>
    <col min="517" max="517" width="14.875" style="3" customWidth="true"/>
    <col min="518" max="518" width="15.125" style="3" customWidth="true"/>
    <col min="519" max="768" width="28.125" style="3"/>
    <col min="769" max="769" width="41.625" style="3" customWidth="true"/>
    <col min="770" max="771" width="14.875" style="3" customWidth="true"/>
    <col min="772" max="772" width="14.5" style="3" customWidth="true"/>
    <col min="773" max="773" width="14.875" style="3" customWidth="true"/>
    <col min="774" max="774" width="15.125" style="3" customWidth="true"/>
    <col min="775" max="1024" width="28.125" style="3"/>
    <col min="1025" max="1025" width="41.625" style="3" customWidth="true"/>
    <col min="1026" max="1027" width="14.875" style="3" customWidth="true"/>
    <col min="1028" max="1028" width="14.5" style="3" customWidth="true"/>
    <col min="1029" max="1029" width="14.875" style="3" customWidth="true"/>
    <col min="1030" max="1030" width="15.125" style="3" customWidth="true"/>
    <col min="1031" max="1280" width="28.125" style="3"/>
    <col min="1281" max="1281" width="41.625" style="3" customWidth="true"/>
    <col min="1282" max="1283" width="14.875" style="3" customWidth="true"/>
    <col min="1284" max="1284" width="14.5" style="3" customWidth="true"/>
    <col min="1285" max="1285" width="14.875" style="3" customWidth="true"/>
    <col min="1286" max="1286" width="15.125" style="3" customWidth="true"/>
    <col min="1287" max="1536" width="28.125" style="3"/>
    <col min="1537" max="1537" width="41.625" style="3" customWidth="true"/>
    <col min="1538" max="1539" width="14.875" style="3" customWidth="true"/>
    <col min="1540" max="1540" width="14.5" style="3" customWidth="true"/>
    <col min="1541" max="1541" width="14.875" style="3" customWidth="true"/>
    <col min="1542" max="1542" width="15.125" style="3" customWidth="true"/>
    <col min="1543" max="1792" width="28.125" style="3"/>
    <col min="1793" max="1793" width="41.625" style="3" customWidth="true"/>
    <col min="1794" max="1795" width="14.875" style="3" customWidth="true"/>
    <col min="1796" max="1796" width="14.5" style="3" customWidth="true"/>
    <col min="1797" max="1797" width="14.875" style="3" customWidth="true"/>
    <col min="1798" max="1798" width="15.125" style="3" customWidth="true"/>
    <col min="1799" max="2048" width="28.125" style="3"/>
    <col min="2049" max="2049" width="41.625" style="3" customWidth="true"/>
    <col min="2050" max="2051" width="14.875" style="3" customWidth="true"/>
    <col min="2052" max="2052" width="14.5" style="3" customWidth="true"/>
    <col min="2053" max="2053" width="14.875" style="3" customWidth="true"/>
    <col min="2054" max="2054" width="15.125" style="3" customWidth="true"/>
    <col min="2055" max="2304" width="28.125" style="3"/>
    <col min="2305" max="2305" width="41.625" style="3" customWidth="true"/>
    <col min="2306" max="2307" width="14.875" style="3" customWidth="true"/>
    <col min="2308" max="2308" width="14.5" style="3" customWidth="true"/>
    <col min="2309" max="2309" width="14.875" style="3" customWidth="true"/>
    <col min="2310" max="2310" width="15.125" style="3" customWidth="true"/>
    <col min="2311" max="2560" width="28.125" style="3"/>
    <col min="2561" max="2561" width="41.625" style="3" customWidth="true"/>
    <col min="2562" max="2563" width="14.875" style="3" customWidth="true"/>
    <col min="2564" max="2564" width="14.5" style="3" customWidth="true"/>
    <col min="2565" max="2565" width="14.875" style="3" customWidth="true"/>
    <col min="2566" max="2566" width="15.125" style="3" customWidth="true"/>
    <col min="2567" max="2816" width="28.125" style="3"/>
    <col min="2817" max="2817" width="41.625" style="3" customWidth="true"/>
    <col min="2818" max="2819" width="14.875" style="3" customWidth="true"/>
    <col min="2820" max="2820" width="14.5" style="3" customWidth="true"/>
    <col min="2821" max="2821" width="14.875" style="3" customWidth="true"/>
    <col min="2822" max="2822" width="15.125" style="3" customWidth="true"/>
    <col min="2823" max="3072" width="28.125" style="3"/>
    <col min="3073" max="3073" width="41.625" style="3" customWidth="true"/>
    <col min="3074" max="3075" width="14.875" style="3" customWidth="true"/>
    <col min="3076" max="3076" width="14.5" style="3" customWidth="true"/>
    <col min="3077" max="3077" width="14.875" style="3" customWidth="true"/>
    <col min="3078" max="3078" width="15.125" style="3" customWidth="true"/>
    <col min="3079" max="3328" width="28.125" style="3"/>
    <col min="3329" max="3329" width="41.625" style="3" customWidth="true"/>
    <col min="3330" max="3331" width="14.875" style="3" customWidth="true"/>
    <col min="3332" max="3332" width="14.5" style="3" customWidth="true"/>
    <col min="3333" max="3333" width="14.875" style="3" customWidth="true"/>
    <col min="3334" max="3334" width="15.125" style="3" customWidth="true"/>
    <col min="3335" max="3584" width="28.125" style="3"/>
    <col min="3585" max="3585" width="41.625" style="3" customWidth="true"/>
    <col min="3586" max="3587" width="14.875" style="3" customWidth="true"/>
    <col min="3588" max="3588" width="14.5" style="3" customWidth="true"/>
    <col min="3589" max="3589" width="14.875" style="3" customWidth="true"/>
    <col min="3590" max="3590" width="15.125" style="3" customWidth="true"/>
    <col min="3591" max="3840" width="28.125" style="3"/>
    <col min="3841" max="3841" width="41.625" style="3" customWidth="true"/>
    <col min="3842" max="3843" width="14.875" style="3" customWidth="true"/>
    <col min="3844" max="3844" width="14.5" style="3" customWidth="true"/>
    <col min="3845" max="3845" width="14.875" style="3" customWidth="true"/>
    <col min="3846" max="3846" width="15.125" style="3" customWidth="true"/>
    <col min="3847" max="4096" width="28.125" style="3"/>
    <col min="4097" max="4097" width="41.625" style="3" customWidth="true"/>
    <col min="4098" max="4099" width="14.875" style="3" customWidth="true"/>
    <col min="4100" max="4100" width="14.5" style="3" customWidth="true"/>
    <col min="4101" max="4101" width="14.875" style="3" customWidth="true"/>
    <col min="4102" max="4102" width="15.125" style="3" customWidth="true"/>
    <col min="4103" max="4352" width="28.125" style="3"/>
    <col min="4353" max="4353" width="41.625" style="3" customWidth="true"/>
    <col min="4354" max="4355" width="14.875" style="3" customWidth="true"/>
    <col min="4356" max="4356" width="14.5" style="3" customWidth="true"/>
    <col min="4357" max="4357" width="14.875" style="3" customWidth="true"/>
    <col min="4358" max="4358" width="15.125" style="3" customWidth="true"/>
    <col min="4359" max="4608" width="28.125" style="3"/>
    <col min="4609" max="4609" width="41.625" style="3" customWidth="true"/>
    <col min="4610" max="4611" width="14.875" style="3" customWidth="true"/>
    <col min="4612" max="4612" width="14.5" style="3" customWidth="true"/>
    <col min="4613" max="4613" width="14.875" style="3" customWidth="true"/>
    <col min="4614" max="4614" width="15.125" style="3" customWidth="true"/>
    <col min="4615" max="4864" width="28.125" style="3"/>
    <col min="4865" max="4865" width="41.625" style="3" customWidth="true"/>
    <col min="4866" max="4867" width="14.875" style="3" customWidth="true"/>
    <col min="4868" max="4868" width="14.5" style="3" customWidth="true"/>
    <col min="4869" max="4869" width="14.875" style="3" customWidth="true"/>
    <col min="4870" max="4870" width="15.125" style="3" customWidth="true"/>
    <col min="4871" max="5120" width="28.125" style="3"/>
    <col min="5121" max="5121" width="41.625" style="3" customWidth="true"/>
    <col min="5122" max="5123" width="14.875" style="3" customWidth="true"/>
    <col min="5124" max="5124" width="14.5" style="3" customWidth="true"/>
    <col min="5125" max="5125" width="14.875" style="3" customWidth="true"/>
    <col min="5126" max="5126" width="15.125" style="3" customWidth="true"/>
    <col min="5127" max="5376" width="28.125" style="3"/>
    <col min="5377" max="5377" width="41.625" style="3" customWidth="true"/>
    <col min="5378" max="5379" width="14.875" style="3" customWidth="true"/>
    <col min="5380" max="5380" width="14.5" style="3" customWidth="true"/>
    <col min="5381" max="5381" width="14.875" style="3" customWidth="true"/>
    <col min="5382" max="5382" width="15.125" style="3" customWidth="true"/>
    <col min="5383" max="5632" width="28.125" style="3"/>
    <col min="5633" max="5633" width="41.625" style="3" customWidth="true"/>
    <col min="5634" max="5635" width="14.875" style="3" customWidth="true"/>
    <col min="5636" max="5636" width="14.5" style="3" customWidth="true"/>
    <col min="5637" max="5637" width="14.875" style="3" customWidth="true"/>
    <col min="5638" max="5638" width="15.125" style="3" customWidth="true"/>
    <col min="5639" max="5888" width="28.125" style="3"/>
    <col min="5889" max="5889" width="41.625" style="3" customWidth="true"/>
    <col min="5890" max="5891" width="14.875" style="3" customWidth="true"/>
    <col min="5892" max="5892" width="14.5" style="3" customWidth="true"/>
    <col min="5893" max="5893" width="14.875" style="3" customWidth="true"/>
    <col min="5894" max="5894" width="15.125" style="3" customWidth="true"/>
    <col min="5895" max="6144" width="28.125" style="3"/>
    <col min="6145" max="6145" width="41.625" style="3" customWidth="true"/>
    <col min="6146" max="6147" width="14.875" style="3" customWidth="true"/>
    <col min="6148" max="6148" width="14.5" style="3" customWidth="true"/>
    <col min="6149" max="6149" width="14.875" style="3" customWidth="true"/>
    <col min="6150" max="6150" width="15.125" style="3" customWidth="true"/>
    <col min="6151" max="6400" width="28.125" style="3"/>
    <col min="6401" max="6401" width="41.625" style="3" customWidth="true"/>
    <col min="6402" max="6403" width="14.875" style="3" customWidth="true"/>
    <col min="6404" max="6404" width="14.5" style="3" customWidth="true"/>
    <col min="6405" max="6405" width="14.875" style="3" customWidth="true"/>
    <col min="6406" max="6406" width="15.125" style="3" customWidth="true"/>
    <col min="6407" max="6656" width="28.125" style="3"/>
    <col min="6657" max="6657" width="41.625" style="3" customWidth="true"/>
    <col min="6658" max="6659" width="14.875" style="3" customWidth="true"/>
    <col min="6660" max="6660" width="14.5" style="3" customWidth="true"/>
    <col min="6661" max="6661" width="14.875" style="3" customWidth="true"/>
    <col min="6662" max="6662" width="15.125" style="3" customWidth="true"/>
    <col min="6663" max="6912" width="28.125" style="3"/>
    <col min="6913" max="6913" width="41.625" style="3" customWidth="true"/>
    <col min="6914" max="6915" width="14.875" style="3" customWidth="true"/>
    <col min="6916" max="6916" width="14.5" style="3" customWidth="true"/>
    <col min="6917" max="6917" width="14.875" style="3" customWidth="true"/>
    <col min="6918" max="6918" width="15.125" style="3" customWidth="true"/>
    <col min="6919" max="7168" width="28.125" style="3"/>
    <col min="7169" max="7169" width="41.625" style="3" customWidth="true"/>
    <col min="7170" max="7171" width="14.875" style="3" customWidth="true"/>
    <col min="7172" max="7172" width="14.5" style="3" customWidth="true"/>
    <col min="7173" max="7173" width="14.875" style="3" customWidth="true"/>
    <col min="7174" max="7174" width="15.125" style="3" customWidth="true"/>
    <col min="7175" max="7424" width="28.125" style="3"/>
    <col min="7425" max="7425" width="41.625" style="3" customWidth="true"/>
    <col min="7426" max="7427" width="14.875" style="3" customWidth="true"/>
    <col min="7428" max="7428" width="14.5" style="3" customWidth="true"/>
    <col min="7429" max="7429" width="14.875" style="3" customWidth="true"/>
    <col min="7430" max="7430" width="15.125" style="3" customWidth="true"/>
    <col min="7431" max="7680" width="28.125" style="3"/>
    <col min="7681" max="7681" width="41.625" style="3" customWidth="true"/>
    <col min="7682" max="7683" width="14.875" style="3" customWidth="true"/>
    <col min="7684" max="7684" width="14.5" style="3" customWidth="true"/>
    <col min="7685" max="7685" width="14.875" style="3" customWidth="true"/>
    <col min="7686" max="7686" width="15.125" style="3" customWidth="true"/>
    <col min="7687" max="7936" width="28.125" style="3"/>
    <col min="7937" max="7937" width="41.625" style="3" customWidth="true"/>
    <col min="7938" max="7939" width="14.875" style="3" customWidth="true"/>
    <col min="7940" max="7940" width="14.5" style="3" customWidth="true"/>
    <col min="7941" max="7941" width="14.875" style="3" customWidth="true"/>
    <col min="7942" max="7942" width="15.125" style="3" customWidth="true"/>
    <col min="7943" max="8192" width="28.125" style="3"/>
    <col min="8193" max="8193" width="41.625" style="3" customWidth="true"/>
    <col min="8194" max="8195" width="14.875" style="3" customWidth="true"/>
    <col min="8196" max="8196" width="14.5" style="3" customWidth="true"/>
    <col min="8197" max="8197" width="14.875" style="3" customWidth="true"/>
    <col min="8198" max="8198" width="15.125" style="3" customWidth="true"/>
    <col min="8199" max="8448" width="28.125" style="3"/>
    <col min="8449" max="8449" width="41.625" style="3" customWidth="true"/>
    <col min="8450" max="8451" width="14.875" style="3" customWidth="true"/>
    <col min="8452" max="8452" width="14.5" style="3" customWidth="true"/>
    <col min="8453" max="8453" width="14.875" style="3" customWidth="true"/>
    <col min="8454" max="8454" width="15.125" style="3" customWidth="true"/>
    <col min="8455" max="8704" width="28.125" style="3"/>
    <col min="8705" max="8705" width="41.625" style="3" customWidth="true"/>
    <col min="8706" max="8707" width="14.875" style="3" customWidth="true"/>
    <col min="8708" max="8708" width="14.5" style="3" customWidth="true"/>
    <col min="8709" max="8709" width="14.875" style="3" customWidth="true"/>
    <col min="8710" max="8710" width="15.125" style="3" customWidth="true"/>
    <col min="8711" max="8960" width="28.125" style="3"/>
    <col min="8961" max="8961" width="41.625" style="3" customWidth="true"/>
    <col min="8962" max="8963" width="14.875" style="3" customWidth="true"/>
    <col min="8964" max="8964" width="14.5" style="3" customWidth="true"/>
    <col min="8965" max="8965" width="14.875" style="3" customWidth="true"/>
    <col min="8966" max="8966" width="15.125" style="3" customWidth="true"/>
    <col min="8967" max="9216" width="28.125" style="3"/>
    <col min="9217" max="9217" width="41.625" style="3" customWidth="true"/>
    <col min="9218" max="9219" width="14.875" style="3" customWidth="true"/>
    <col min="9220" max="9220" width="14.5" style="3" customWidth="true"/>
    <col min="9221" max="9221" width="14.875" style="3" customWidth="true"/>
    <col min="9222" max="9222" width="15.125" style="3" customWidth="true"/>
    <col min="9223" max="9472" width="28.125" style="3"/>
    <col min="9473" max="9473" width="41.625" style="3" customWidth="true"/>
    <col min="9474" max="9475" width="14.875" style="3" customWidth="true"/>
    <col min="9476" max="9476" width="14.5" style="3" customWidth="true"/>
    <col min="9477" max="9477" width="14.875" style="3" customWidth="true"/>
    <col min="9478" max="9478" width="15.125" style="3" customWidth="true"/>
    <col min="9479" max="9728" width="28.125" style="3"/>
    <col min="9729" max="9729" width="41.625" style="3" customWidth="true"/>
    <col min="9730" max="9731" width="14.875" style="3" customWidth="true"/>
    <col min="9732" max="9732" width="14.5" style="3" customWidth="true"/>
    <col min="9733" max="9733" width="14.875" style="3" customWidth="true"/>
    <col min="9734" max="9734" width="15.125" style="3" customWidth="true"/>
    <col min="9735" max="9984" width="28.125" style="3"/>
    <col min="9985" max="9985" width="41.625" style="3" customWidth="true"/>
    <col min="9986" max="9987" width="14.875" style="3" customWidth="true"/>
    <col min="9988" max="9988" width="14.5" style="3" customWidth="true"/>
    <col min="9989" max="9989" width="14.875" style="3" customWidth="true"/>
    <col min="9990" max="9990" width="15.125" style="3" customWidth="true"/>
    <col min="9991" max="10240" width="28.125" style="3"/>
    <col min="10241" max="10241" width="41.625" style="3" customWidth="true"/>
    <col min="10242" max="10243" width="14.875" style="3" customWidth="true"/>
    <col min="10244" max="10244" width="14.5" style="3" customWidth="true"/>
    <col min="10245" max="10245" width="14.875" style="3" customWidth="true"/>
    <col min="10246" max="10246" width="15.125" style="3" customWidth="true"/>
    <col min="10247" max="10496" width="28.125" style="3"/>
    <col min="10497" max="10497" width="41.625" style="3" customWidth="true"/>
    <col min="10498" max="10499" width="14.875" style="3" customWidth="true"/>
    <col min="10500" max="10500" width="14.5" style="3" customWidth="true"/>
    <col min="10501" max="10501" width="14.875" style="3" customWidth="true"/>
    <col min="10502" max="10502" width="15.125" style="3" customWidth="true"/>
    <col min="10503" max="10752" width="28.125" style="3"/>
    <col min="10753" max="10753" width="41.625" style="3" customWidth="true"/>
    <col min="10754" max="10755" width="14.875" style="3" customWidth="true"/>
    <col min="10756" max="10756" width="14.5" style="3" customWidth="true"/>
    <col min="10757" max="10757" width="14.875" style="3" customWidth="true"/>
    <col min="10758" max="10758" width="15.125" style="3" customWidth="true"/>
    <col min="10759" max="11008" width="28.125" style="3"/>
    <col min="11009" max="11009" width="41.625" style="3" customWidth="true"/>
    <col min="11010" max="11011" width="14.875" style="3" customWidth="true"/>
    <col min="11012" max="11012" width="14.5" style="3" customWidth="true"/>
    <col min="11013" max="11013" width="14.875" style="3" customWidth="true"/>
    <col min="11014" max="11014" width="15.125" style="3" customWidth="true"/>
    <col min="11015" max="11264" width="28.125" style="3"/>
    <col min="11265" max="11265" width="41.625" style="3" customWidth="true"/>
    <col min="11266" max="11267" width="14.875" style="3" customWidth="true"/>
    <col min="11268" max="11268" width="14.5" style="3" customWidth="true"/>
    <col min="11269" max="11269" width="14.875" style="3" customWidth="true"/>
    <col min="11270" max="11270" width="15.125" style="3" customWidth="true"/>
    <col min="11271" max="11520" width="28.125" style="3"/>
    <col min="11521" max="11521" width="41.625" style="3" customWidth="true"/>
    <col min="11522" max="11523" width="14.875" style="3" customWidth="true"/>
    <col min="11524" max="11524" width="14.5" style="3" customWidth="true"/>
    <col min="11525" max="11525" width="14.875" style="3" customWidth="true"/>
    <col min="11526" max="11526" width="15.125" style="3" customWidth="true"/>
    <col min="11527" max="11776" width="28.125" style="3"/>
    <col min="11777" max="11777" width="41.625" style="3" customWidth="true"/>
    <col min="11778" max="11779" width="14.875" style="3" customWidth="true"/>
    <col min="11780" max="11780" width="14.5" style="3" customWidth="true"/>
    <col min="11781" max="11781" width="14.875" style="3" customWidth="true"/>
    <col min="11782" max="11782" width="15.125" style="3" customWidth="true"/>
    <col min="11783" max="12032" width="28.125" style="3"/>
    <col min="12033" max="12033" width="41.625" style="3" customWidth="true"/>
    <col min="12034" max="12035" width="14.875" style="3" customWidth="true"/>
    <col min="12036" max="12036" width="14.5" style="3" customWidth="true"/>
    <col min="12037" max="12037" width="14.875" style="3" customWidth="true"/>
    <col min="12038" max="12038" width="15.125" style="3" customWidth="true"/>
    <col min="12039" max="12288" width="28.125" style="3"/>
    <col min="12289" max="12289" width="41.625" style="3" customWidth="true"/>
    <col min="12290" max="12291" width="14.875" style="3" customWidth="true"/>
    <col min="12292" max="12292" width="14.5" style="3" customWidth="true"/>
    <col min="12293" max="12293" width="14.875" style="3" customWidth="true"/>
    <col min="12294" max="12294" width="15.125" style="3" customWidth="true"/>
    <col min="12295" max="12544" width="28.125" style="3"/>
    <col min="12545" max="12545" width="41.625" style="3" customWidth="true"/>
    <col min="12546" max="12547" width="14.875" style="3" customWidth="true"/>
    <col min="12548" max="12548" width="14.5" style="3" customWidth="true"/>
    <col min="12549" max="12549" width="14.875" style="3" customWidth="true"/>
    <col min="12550" max="12550" width="15.125" style="3" customWidth="true"/>
    <col min="12551" max="12800" width="28.125" style="3"/>
    <col min="12801" max="12801" width="41.625" style="3" customWidth="true"/>
    <col min="12802" max="12803" width="14.875" style="3" customWidth="true"/>
    <col min="12804" max="12804" width="14.5" style="3" customWidth="true"/>
    <col min="12805" max="12805" width="14.875" style="3" customWidth="true"/>
    <col min="12806" max="12806" width="15.125" style="3" customWidth="true"/>
    <col min="12807" max="13056" width="28.125" style="3"/>
    <col min="13057" max="13057" width="41.625" style="3" customWidth="true"/>
    <col min="13058" max="13059" width="14.875" style="3" customWidth="true"/>
    <col min="13060" max="13060" width="14.5" style="3" customWidth="true"/>
    <col min="13061" max="13061" width="14.875" style="3" customWidth="true"/>
    <col min="13062" max="13062" width="15.125" style="3" customWidth="true"/>
    <col min="13063" max="13312" width="28.125" style="3"/>
    <col min="13313" max="13313" width="41.625" style="3" customWidth="true"/>
    <col min="13314" max="13315" width="14.875" style="3" customWidth="true"/>
    <col min="13316" max="13316" width="14.5" style="3" customWidth="true"/>
    <col min="13317" max="13317" width="14.875" style="3" customWidth="true"/>
    <col min="13318" max="13318" width="15.125" style="3" customWidth="true"/>
    <col min="13319" max="13568" width="28.125" style="3"/>
    <col min="13569" max="13569" width="41.625" style="3" customWidth="true"/>
    <col min="13570" max="13571" width="14.875" style="3" customWidth="true"/>
    <col min="13572" max="13572" width="14.5" style="3" customWidth="true"/>
    <col min="13573" max="13573" width="14.875" style="3" customWidth="true"/>
    <col min="13574" max="13574" width="15.125" style="3" customWidth="true"/>
    <col min="13575" max="13824" width="28.125" style="3"/>
    <col min="13825" max="13825" width="41.625" style="3" customWidth="true"/>
    <col min="13826" max="13827" width="14.875" style="3" customWidth="true"/>
    <col min="13828" max="13828" width="14.5" style="3" customWidth="true"/>
    <col min="13829" max="13829" width="14.875" style="3" customWidth="true"/>
    <col min="13830" max="13830" width="15.125" style="3" customWidth="true"/>
    <col min="13831" max="14080" width="28.125" style="3"/>
    <col min="14081" max="14081" width="41.625" style="3" customWidth="true"/>
    <col min="14082" max="14083" width="14.875" style="3" customWidth="true"/>
    <col min="14084" max="14084" width="14.5" style="3" customWidth="true"/>
    <col min="14085" max="14085" width="14.875" style="3" customWidth="true"/>
    <col min="14086" max="14086" width="15.125" style="3" customWidth="true"/>
    <col min="14087" max="14336" width="28.125" style="3"/>
    <col min="14337" max="14337" width="41.625" style="3" customWidth="true"/>
    <col min="14338" max="14339" width="14.875" style="3" customWidth="true"/>
    <col min="14340" max="14340" width="14.5" style="3" customWidth="true"/>
    <col min="14341" max="14341" width="14.875" style="3" customWidth="true"/>
    <col min="14342" max="14342" width="15.125" style="3" customWidth="true"/>
    <col min="14343" max="14592" width="28.125" style="3"/>
    <col min="14593" max="14593" width="41.625" style="3" customWidth="true"/>
    <col min="14594" max="14595" width="14.875" style="3" customWidth="true"/>
    <col min="14596" max="14596" width="14.5" style="3" customWidth="true"/>
    <col min="14597" max="14597" width="14.875" style="3" customWidth="true"/>
    <col min="14598" max="14598" width="15.125" style="3" customWidth="true"/>
    <col min="14599" max="14848" width="28.125" style="3"/>
    <col min="14849" max="14849" width="41.625" style="3" customWidth="true"/>
    <col min="14850" max="14851" width="14.875" style="3" customWidth="true"/>
    <col min="14852" max="14852" width="14.5" style="3" customWidth="true"/>
    <col min="14853" max="14853" width="14.875" style="3" customWidth="true"/>
    <col min="14854" max="14854" width="15.125" style="3" customWidth="true"/>
    <col min="14855" max="15104" width="28.125" style="3"/>
    <col min="15105" max="15105" width="41.625" style="3" customWidth="true"/>
    <col min="15106" max="15107" width="14.875" style="3" customWidth="true"/>
    <col min="15108" max="15108" width="14.5" style="3" customWidth="true"/>
    <col min="15109" max="15109" width="14.875" style="3" customWidth="true"/>
    <col min="15110" max="15110" width="15.125" style="3" customWidth="true"/>
    <col min="15111" max="15360" width="28.125" style="3"/>
    <col min="15361" max="15361" width="41.625" style="3" customWidth="true"/>
    <col min="15362" max="15363" width="14.875" style="3" customWidth="true"/>
    <col min="15364" max="15364" width="14.5" style="3" customWidth="true"/>
    <col min="15365" max="15365" width="14.875" style="3" customWidth="true"/>
    <col min="15366" max="15366" width="15.125" style="3" customWidth="true"/>
    <col min="15367" max="15616" width="28.125" style="3"/>
    <col min="15617" max="15617" width="41.625" style="3" customWidth="true"/>
    <col min="15618" max="15619" width="14.875" style="3" customWidth="true"/>
    <col min="15620" max="15620" width="14.5" style="3" customWidth="true"/>
    <col min="15621" max="15621" width="14.875" style="3" customWidth="true"/>
    <col min="15622" max="15622" width="15.125" style="3" customWidth="true"/>
    <col min="15623" max="15872" width="28.125" style="3"/>
    <col min="15873" max="15873" width="41.625" style="3" customWidth="true"/>
    <col min="15874" max="15875" width="14.875" style="3" customWidth="true"/>
    <col min="15876" max="15876" width="14.5" style="3" customWidth="true"/>
    <col min="15877" max="15877" width="14.875" style="3" customWidth="true"/>
    <col min="15878" max="15878" width="15.125" style="3" customWidth="true"/>
    <col min="15879" max="16128" width="28.125" style="3"/>
    <col min="16129" max="16129" width="41.625" style="3" customWidth="true"/>
    <col min="16130" max="16131" width="14.875" style="3" customWidth="true"/>
    <col min="16132" max="16132" width="14.5" style="3" customWidth="true"/>
    <col min="16133" max="16133" width="14.875" style="3" customWidth="true"/>
    <col min="16134" max="16134" width="15.125" style="3" customWidth="true"/>
    <col min="16135" max="16384" width="28.125" style="3"/>
  </cols>
  <sheetData>
    <row r="1" s="1" customFormat="true" ht="29.1" customHeight="true" spans="1:7">
      <c r="A1" s="4" t="s">
        <v>1587</v>
      </c>
      <c r="B1" s="4"/>
      <c r="C1" s="4"/>
      <c r="D1" s="4"/>
      <c r="E1" s="4"/>
      <c r="F1" s="4"/>
      <c r="G1" s="11"/>
    </row>
    <row r="2" s="1" customFormat="true" ht="21" customHeight="true" spans="1:7">
      <c r="A2" s="1" t="s">
        <v>1588</v>
      </c>
      <c r="C2" s="5"/>
      <c r="D2" s="5"/>
      <c r="E2" s="5"/>
      <c r="F2" s="12" t="s">
        <v>2</v>
      </c>
      <c r="G2" s="5"/>
    </row>
    <row r="3" s="2" customFormat="true" ht="51.95" customHeight="true" spans="1:6">
      <c r="A3" s="6" t="s">
        <v>1589</v>
      </c>
      <c r="B3" s="6" t="s">
        <v>1530</v>
      </c>
      <c r="C3" s="6" t="s">
        <v>1590</v>
      </c>
      <c r="D3" s="6" t="s">
        <v>1591</v>
      </c>
      <c r="E3" s="6" t="s">
        <v>1592</v>
      </c>
      <c r="F3" s="6" t="s">
        <v>1593</v>
      </c>
    </row>
    <row r="4" ht="24" customHeight="true" spans="1:6">
      <c r="A4" s="7" t="s">
        <v>1594</v>
      </c>
      <c r="B4" s="8">
        <v>13200</v>
      </c>
      <c r="C4" s="8">
        <v>23049</v>
      </c>
      <c r="D4" s="8">
        <v>268</v>
      </c>
      <c r="E4" s="8">
        <v>19751</v>
      </c>
      <c r="F4" s="8">
        <v>16498</v>
      </c>
    </row>
    <row r="5" ht="24" customHeight="true" spans="1:6">
      <c r="A5" s="7" t="s">
        <v>1595</v>
      </c>
      <c r="B5" s="8">
        <v>10380</v>
      </c>
      <c r="C5" s="8">
        <v>6800</v>
      </c>
      <c r="D5" s="8">
        <v>4244</v>
      </c>
      <c r="E5" s="8">
        <v>4190</v>
      </c>
      <c r="F5" s="8">
        <v>12990</v>
      </c>
    </row>
    <row r="6" ht="24" customHeight="true" spans="1:6">
      <c r="A6" s="7" t="s">
        <v>1596</v>
      </c>
      <c r="B6" s="8"/>
      <c r="C6" s="8"/>
      <c r="D6" s="8"/>
      <c r="E6" s="8"/>
      <c r="F6" s="8"/>
    </row>
    <row r="7" ht="24" customHeight="true" spans="1:6">
      <c r="A7" s="9" t="s">
        <v>1597</v>
      </c>
      <c r="B7" s="8">
        <v>369</v>
      </c>
      <c r="C7" s="8">
        <v>20233</v>
      </c>
      <c r="D7" s="8">
        <v>6964</v>
      </c>
      <c r="E7" s="8">
        <v>20001</v>
      </c>
      <c r="F7" s="8">
        <v>601</v>
      </c>
    </row>
    <row r="8" ht="24" customHeight="true" spans="1:6">
      <c r="A8" s="9" t="s">
        <v>1598</v>
      </c>
      <c r="B8" s="8"/>
      <c r="C8" s="8"/>
      <c r="D8" s="8"/>
      <c r="E8" s="8"/>
      <c r="F8" s="8"/>
    </row>
    <row r="9" ht="24" customHeight="true" spans="1:6">
      <c r="A9" s="9" t="s">
        <v>1599</v>
      </c>
      <c r="B9" s="8"/>
      <c r="C9" s="8"/>
      <c r="D9" s="8"/>
      <c r="E9" s="8"/>
      <c r="F9" s="8"/>
    </row>
    <row r="10" ht="24" customHeight="true" spans="1:6">
      <c r="A10" s="9" t="s">
        <v>1600</v>
      </c>
      <c r="B10" s="7"/>
      <c r="C10" s="8"/>
      <c r="D10" s="8"/>
      <c r="E10" s="8"/>
      <c r="F10" s="8"/>
    </row>
    <row r="11" ht="24" customHeight="true" spans="1:6">
      <c r="A11" s="9" t="s">
        <v>1601</v>
      </c>
      <c r="B11" s="7"/>
      <c r="C11" s="8"/>
      <c r="D11" s="8"/>
      <c r="E11" s="8"/>
      <c r="F11" s="8"/>
    </row>
    <row r="12" ht="24" customHeight="true" spans="1:6">
      <c r="A12" s="9" t="s">
        <v>1602</v>
      </c>
      <c r="B12" s="7"/>
      <c r="C12" s="8"/>
      <c r="D12" s="8"/>
      <c r="E12" s="8"/>
      <c r="F12" s="8"/>
    </row>
    <row r="13" ht="24" customHeight="true" spans="1:6">
      <c r="A13" s="10"/>
      <c r="B13" s="10"/>
      <c r="C13" s="8"/>
      <c r="D13" s="8"/>
      <c r="E13" s="8"/>
      <c r="F13" s="8"/>
    </row>
    <row r="14" ht="24" customHeight="true" spans="1:6">
      <c r="A14" s="10" t="s">
        <v>6</v>
      </c>
      <c r="B14" s="8">
        <f t="shared" ref="B14:F14" si="0">SUM(B4:B12)</f>
        <v>23949</v>
      </c>
      <c r="C14" s="8">
        <f t="shared" si="0"/>
        <v>50082</v>
      </c>
      <c r="D14" s="8">
        <f t="shared" si="0"/>
        <v>11476</v>
      </c>
      <c r="E14" s="8">
        <f t="shared" si="0"/>
        <v>43942</v>
      </c>
      <c r="F14" s="8">
        <f t="shared" si="0"/>
        <v>30089</v>
      </c>
    </row>
    <row r="15" ht="22.5" customHeight="true"/>
    <row r="16" ht="22.5" customHeight="true"/>
  </sheetData>
  <mergeCells count="1">
    <mergeCell ref="A1:F1"/>
  </mergeCells>
  <printOptions horizontalCentered="true"/>
  <pageMargins left="1.01875" right="0.979166666666667" top="0.788888888888889" bottom="0.979166666666667" header="0.979166666666667" footer="0.588888888888889"/>
  <pageSetup paperSize="9" firstPageNumber="46" orientation="landscape" useFirstPageNumber="true"/>
  <headerFooter alignWithMargins="0" scaleWithDoc="0">
    <oddFooter>&amp;C第 &amp;P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38" sqref="G38"/>
    </sheetView>
  </sheetViews>
  <sheetFormatPr defaultColWidth="9" defaultRowHeight="13.5"/>
  <sheetData/>
  <pageMargins left="0.699305555555556" right="0.699305555555556"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21</vt:i4>
      </vt:variant>
    </vt:vector>
  </HeadingPairs>
  <TitlesOfParts>
    <vt:vector size="21" baseType="lpstr">
      <vt:lpstr>表9-基本支出经济科目 </vt:lpstr>
      <vt:lpstr>2019年地市县一般公共预算收支表</vt:lpstr>
      <vt:lpstr>2019年政府性基金调入专项收入预算表</vt:lpstr>
      <vt:lpstr>2019年一般公共预算收支表</vt:lpstr>
      <vt:lpstr>2019年一般公共预算支出表</vt:lpstr>
      <vt:lpstr>2019年一般公共预算收支平衡表</vt:lpstr>
      <vt:lpstr>2019年一般公共预算支出资金来源情况表</vt:lpstr>
      <vt:lpstr>2019年政府预算支出经济分类情况表</vt:lpstr>
      <vt:lpstr>2019年一般公共预算附表</vt:lpstr>
      <vt:lpstr>2019年政府性基金预算收支表</vt:lpstr>
      <vt:lpstr>2019年政府性基金预算收支明细表</vt:lpstr>
      <vt:lpstr>2019年政府性基金预算支出资金来源情况表</vt:lpstr>
      <vt:lpstr>国有资本经营预算收支表</vt:lpstr>
      <vt:lpstr>税收返还和转移支付</vt:lpstr>
      <vt:lpstr>2019年初政府债务余额表</vt:lpstr>
      <vt:lpstr>附表2--三公</vt:lpstr>
      <vt:lpstr>表13-2018社保基金收支</vt: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greatwall</cp:lastModifiedBy>
  <dcterms:created xsi:type="dcterms:W3CDTF">2019-03-05T10:44:00Z</dcterms:created>
  <dcterms:modified xsi:type="dcterms:W3CDTF">2022-03-08T16:40:57Z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